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375" tabRatio="795" activeTab="1"/>
  </bookViews>
  <sheets>
    <sheet name="封面" sheetId="123" r:id="rId1"/>
    <sheet name="汇总表" sheetId="5" r:id="rId2"/>
    <sheet name="100章" sheetId="122" r:id="rId3"/>
    <sheet name="200章" sheetId="27" r:id="rId4"/>
    <sheet name="300章" sheetId="62" r:id="rId5"/>
    <sheet name="400章" sheetId="124" r:id="rId6"/>
    <sheet name="600章" sheetId="121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1" localSheetId="2">[1]参数!$B$1</definedName>
    <definedName name="_1">[2]参数!$B$1</definedName>
    <definedName name="_1_?" localSheetId="2">#REF!</definedName>
    <definedName name="_1_?" localSheetId="6">#REF!</definedName>
    <definedName name="_1_?">#REF!</definedName>
    <definedName name="_12" localSheetId="2">[3]材料!$H$22</definedName>
    <definedName name="_12">[4]材料!$H$22</definedName>
    <definedName name="_2" localSheetId="2">[5]参数!$B$1</definedName>
    <definedName name="_2">[6]参数!$B$1</definedName>
    <definedName name="_2_??????" localSheetId="2">#REF!</definedName>
    <definedName name="_2_??????" localSheetId="6">#REF!</definedName>
    <definedName name="_2_??????">#REF!</definedName>
    <definedName name="_264" localSheetId="2">[1]材料!$H$22</definedName>
    <definedName name="_264">[2]材料!$H$22</definedName>
    <definedName name="_265" localSheetId="2">[1]材料!$H$21</definedName>
    <definedName name="_265">[2]材料!$H$21</definedName>
    <definedName name="_c1" localSheetId="2">#REF!</definedName>
    <definedName name="_c1" localSheetId="6">#REF!</definedName>
    <definedName name="_c1">#REF!</definedName>
    <definedName name="_c10">#REF!</definedName>
    <definedName name="_c11">#REF!</definedName>
    <definedName name="_c12">#REF!</definedName>
    <definedName name="_c13">#REF!</definedName>
    <definedName name="_c14">#REF!</definedName>
    <definedName name="_c15">#REF!</definedName>
    <definedName name="_c16">#REF!</definedName>
    <definedName name="_c17">#REF!</definedName>
    <definedName name="_c18">#REF!</definedName>
    <definedName name="_c19">#REF!</definedName>
    <definedName name="_c2">#REF!</definedName>
    <definedName name="_c20">#REF!</definedName>
    <definedName name="_c21">#REF!</definedName>
    <definedName name="_c22">#REF!</definedName>
    <definedName name="_c23">#REF!</definedName>
    <definedName name="_c24">#REF!</definedName>
    <definedName name="_c25">#REF!</definedName>
    <definedName name="_c26">#REF!</definedName>
    <definedName name="_c27">#REF!</definedName>
    <definedName name="_c28">#REF!</definedName>
    <definedName name="_c29">#REF!</definedName>
    <definedName name="_c3">#REF!</definedName>
    <definedName name="_c30">#REF!</definedName>
    <definedName name="_c31">#REF!</definedName>
    <definedName name="_c32">#REF!</definedName>
    <definedName name="_c33">#REF!</definedName>
    <definedName name="_c34">#REF!</definedName>
    <definedName name="_c35">#REF!</definedName>
    <definedName name="_c36">#REF!</definedName>
    <definedName name="_c37">#REF!</definedName>
    <definedName name="_c38">#REF!</definedName>
    <definedName name="_c39">#REF!</definedName>
    <definedName name="_c4">#REF!</definedName>
    <definedName name="_c40">#REF!</definedName>
    <definedName name="_c41">#REF!</definedName>
    <definedName name="_c5">#REF!</definedName>
    <definedName name="_c6">#REF!</definedName>
    <definedName name="_c7">#REF!</definedName>
    <definedName name="_c8">#REF!</definedName>
    <definedName name="_c9">#REF!</definedName>
    <definedName name="_cL1">#REF!</definedName>
    <definedName name="_h1">#REF!</definedName>
    <definedName name="_h10">#REF!</definedName>
    <definedName name="_h11">#REF!</definedName>
    <definedName name="_h12">#REF!</definedName>
    <definedName name="_h13">#REF!</definedName>
    <definedName name="_h14">#REF!</definedName>
    <definedName name="_h2">#REF!</definedName>
    <definedName name="_h3">#REF!</definedName>
    <definedName name="_h4">#REF!</definedName>
    <definedName name="_h5">#REF!</definedName>
    <definedName name="_h6">#REF!</definedName>
    <definedName name="_h7">#REF!</definedName>
    <definedName name="_h8">#REF!</definedName>
    <definedName name="_h9">#REF!</definedName>
    <definedName name="_j1">#REF!</definedName>
    <definedName name="_j10">#REF!</definedName>
    <definedName name="_j11">#REF!</definedName>
    <definedName name="_j12">#REF!</definedName>
    <definedName name="_j13">#REF!</definedName>
    <definedName name="_j14">#REF!</definedName>
    <definedName name="_j15">#REF!</definedName>
    <definedName name="_j16">#REF!</definedName>
    <definedName name="_j17">#REF!</definedName>
    <definedName name="_j18">#REF!</definedName>
    <definedName name="_j19">#REF!</definedName>
    <definedName name="_j2">#REF!</definedName>
    <definedName name="_j20">#REF!</definedName>
    <definedName name="_j21">#REF!</definedName>
    <definedName name="_j22">#REF!</definedName>
    <definedName name="_j23">#REF!</definedName>
    <definedName name="_j24">#REF!</definedName>
    <definedName name="_j25">#REF!</definedName>
    <definedName name="_j26">#REF!</definedName>
    <definedName name="_j27">#REF!</definedName>
    <definedName name="_j28">#REF!</definedName>
    <definedName name="_j29">#REF!</definedName>
    <definedName name="_j3">#REF!</definedName>
    <definedName name="_j30">#REF!</definedName>
    <definedName name="_j31">#REF!</definedName>
    <definedName name="_j32">#REF!</definedName>
    <definedName name="_j33">#REF!</definedName>
    <definedName name="_j34">#REF!</definedName>
    <definedName name="_j35">#REF!</definedName>
    <definedName name="_j36">#REF!</definedName>
    <definedName name="_j37">#REF!</definedName>
    <definedName name="_j38">#REF!</definedName>
    <definedName name="_j39">#REF!</definedName>
    <definedName name="_j4">#REF!</definedName>
    <definedName name="_j40">#REF!</definedName>
    <definedName name="_j41">#REF!</definedName>
    <definedName name="_j42">#REF!</definedName>
    <definedName name="_j43">#REF!</definedName>
    <definedName name="_j44">#REF!</definedName>
    <definedName name="_j45">#REF!</definedName>
    <definedName name="_j46">#REF!</definedName>
    <definedName name="_j47">#REF!</definedName>
    <definedName name="_j48">#REF!</definedName>
    <definedName name="_j49">#REF!</definedName>
    <definedName name="_j5">#REF!</definedName>
    <definedName name="_j50">#REF!</definedName>
    <definedName name="_j51">#REF!</definedName>
    <definedName name="_j52">#REF!</definedName>
    <definedName name="_j53">#REF!</definedName>
    <definedName name="_j54">#REF!</definedName>
    <definedName name="_j55">#REF!</definedName>
    <definedName name="_j56">#REF!</definedName>
    <definedName name="_j6">#REF!</definedName>
    <definedName name="_j7">#REF!</definedName>
    <definedName name="_j8">#REF!</definedName>
    <definedName name="_j9">#REF!</definedName>
    <definedName name="_m3">#REF!</definedName>
    <definedName name="_编制单位">#REF!</definedName>
    <definedName name="_编制人">#REF!</definedName>
    <definedName name="_编制日期">#REF!</definedName>
    <definedName name="_标准层高度【米】">#REF!</definedName>
    <definedName name="_单位工程">#REF!</definedName>
    <definedName name="_单位工程编号">#REF!</definedName>
    <definedName name="_单位工程名称">#REF!</definedName>
    <definedName name="_单项工程名称">#REF!</definedName>
    <definedName name="_地下室层数【0.00以下】">#REF!</definedName>
    <definedName name="_地下室总高度【米】">#REF!</definedName>
    <definedName name="_复核人">#REF!</definedName>
    <definedName name="_复核日期">#REF!</definedName>
    <definedName name="_工程编号">#REF!</definedName>
    <definedName name="_工程地址">#REF!</definedName>
    <definedName name="_工程类别">#REF!</definedName>
    <definedName name="_工程造价【大写】">#REF!</definedName>
    <definedName name="_工程造价【小写】">#REF!</definedName>
    <definedName name="_核减">#REF!</definedName>
    <definedName name="_基础类型">#REF!</definedName>
    <definedName name="_加密锁号码">#REF!</definedName>
    <definedName name="_建设单位">#REF!</definedName>
    <definedName name="_建设规模">#REF!</definedName>
    <definedName name="_建筑层数【0.00以上】">#REF!</definedName>
    <definedName name="_建筑面积【平方米】">#REF!</definedName>
    <definedName name="_建筑特征">#REF!</definedName>
    <definedName name="_建筑物总高度【米】">#REF!</definedName>
    <definedName name="_结构类型">#REF!</definedName>
    <definedName name="_经济指标">#REF!</definedName>
    <definedName name="_其中主体高度【米】">#REF!</definedName>
    <definedName name="_裙楼高度【米】">#REF!</definedName>
    <definedName name="_软件公司名称">#REF!</definedName>
    <definedName name="_软件公司识别码">#REF!</definedName>
    <definedName name="_审定造价">#REF!</definedName>
    <definedName name="_审核单位">#REF!</definedName>
    <definedName name="_审核复核人">#REF!</definedName>
    <definedName name="_审核人">#REF!</definedName>
    <definedName name="_审核日期">#REF!</definedName>
    <definedName name="_施工单位">#REF!</definedName>
    <definedName name="_首层高度【米】">#REF!</definedName>
    <definedName name="_送审造价">#REF!</definedName>
    <definedName name="_投标人">#REF!</definedName>
    <definedName name="_投标人法定代表人或其授权人">#REF!</definedName>
    <definedName name="_网卡Mac地址">#REF!</definedName>
    <definedName name="_项目编号">#REF!</definedName>
    <definedName name="_项目名称">#REF!</definedName>
    <definedName name="_造价咨询人">#REF!</definedName>
    <definedName name="_造价咨询人法定代表人或其授权人">#REF!</definedName>
    <definedName name="_招标人">#REF!</definedName>
    <definedName name="_招标人法定代表人或其授权人">#REF!</definedName>
    <definedName name="_中标价【大写】">#REF!</definedName>
    <definedName name="_中标价【小写】">#REF!</definedName>
    <definedName name="_专业类别">#REF!</definedName>
    <definedName name="_装饰要求">#REF!</definedName>
    <definedName name="_总层数">#REF!</definedName>
    <definedName name="_最大跨度【米】">#REF!</definedName>
    <definedName name="aa">[7]XL4Poppy!$C$39</definedName>
    <definedName name="data" localSheetId="2">#REF!</definedName>
    <definedName name="data" localSheetId="6">#REF!</definedName>
    <definedName name="data">#REF!</definedName>
    <definedName name="jhll">#REF!</definedName>
    <definedName name="jjf">#REF!</definedName>
    <definedName name="_xlnm.Print_Area" localSheetId="2">'100章'!$A$1:$F$11</definedName>
    <definedName name="_xlnm.Print_Area" localSheetId="3">'200章'!$A$1:$F$14</definedName>
    <definedName name="_xlnm.Print_Area" localSheetId="4">'300章'!$A$1:$F$34</definedName>
    <definedName name="_xlnm.Print_Area" localSheetId="6">'600章'!$A$1:$F$29</definedName>
    <definedName name="_xlnm.Print_Area" localSheetId="1">汇总表!$A$1:$E$13</definedName>
    <definedName name="_xlnm.Print_Area">#REF!</definedName>
    <definedName name="Print_Area_MI" localSheetId="2">#REF!</definedName>
    <definedName name="Print_Area_MI">#REF!</definedName>
    <definedName name="_xlnm.Print_Titles" localSheetId="2">'100章'!$3:$3</definedName>
    <definedName name="_xlnm.Print_Titles" localSheetId="3">'200章'!$1:$3</definedName>
    <definedName name="_xlnm.Print_Titles" localSheetId="4">'300章'!$1:$3</definedName>
    <definedName name="_xlnm.Print_Titles" localSheetId="6">'600章'!$1:$3</definedName>
    <definedName name="_xlnm.Print_Titles">#REF!</definedName>
    <definedName name="qtfy" localSheetId="2">#REF!</definedName>
    <definedName name="qtfy">#REF!</definedName>
    <definedName name="qtzjf">#REF!</definedName>
    <definedName name="ra">#REF!</definedName>
    <definedName name="rb">#REF!</definedName>
    <definedName name="rd">#REF!</definedName>
    <definedName name="rg">#REF!</definedName>
    <definedName name="rgf">#REF!</definedName>
    <definedName name="rgj">#REF!</definedName>
    <definedName name="sj">#REF!</definedName>
    <definedName name="Z_B77DF061_0BD5_11D3_874B_BB0ACCC01600_.wvu.PrintArea" hidden="1">#REF!</definedName>
    <definedName name="安装工程现场经费">#REF!</definedName>
    <definedName name="分解">[8]参数!$B$1</definedName>
    <definedName name="工程量清单表" localSheetId="2">#REF!</definedName>
    <definedName name="工程量清单表" localSheetId="6">#REF!</definedName>
    <definedName name="工程量清单表">#REF!</definedName>
    <definedName name="好" localSheetId="2">[9]参数!$B$1</definedName>
    <definedName name="好">[10]参数!$B$1</definedName>
    <definedName name="机电设备机械调整" localSheetId="2">#REF!</definedName>
    <definedName name="机电设备机械调整" localSheetId="6">#REF!</definedName>
    <definedName name="机电设备机械调整">#REF!</definedName>
    <definedName name="机电设备计划利润">#REF!</definedName>
    <definedName name="机电设备间接费">#REF!</definedName>
    <definedName name="机电设备其他费用">#REF!</definedName>
    <definedName name="机电设备其他直接费">#REF!</definedName>
    <definedName name="机电设备人工">#REF!</definedName>
    <definedName name="机电设备税金">#REF!</definedName>
    <definedName name="建筑物机械调整">#REF!</definedName>
    <definedName name="建筑物计划利润">#REF!</definedName>
    <definedName name="建筑物间接费">#REF!</definedName>
    <definedName name="建筑物其他费用">#REF!</definedName>
    <definedName name="建筑物其他直接费">#REF!</definedName>
    <definedName name="建筑物人工">#REF!</definedName>
    <definedName name="建筑物税金">#REF!</definedName>
    <definedName name="建筑物现场经费">#REF!</definedName>
    <definedName name="金属结构机械调整">#REF!</definedName>
    <definedName name="金属结构计划利润">#REF!</definedName>
    <definedName name="金属结构间接费">#REF!</definedName>
    <definedName name="金属结构其他费用">#REF!</definedName>
    <definedName name="金属结构其他直接费">#REF!</definedName>
    <definedName name="金属结构人工">#REF!</definedName>
    <definedName name="金属结构税金">#REF!</definedName>
    <definedName name="金属结构现场经费">#REF!</definedName>
    <definedName name="人工1">#REF!</definedName>
    <definedName name="人工a">#REF!</definedName>
    <definedName name="土方机械调整">#REF!</definedName>
    <definedName name="土方计划利润">#REF!</definedName>
    <definedName name="土方间接费">#REF!</definedName>
    <definedName name="土方其他费用">#REF!</definedName>
    <definedName name="土方其他直接费">#REF!</definedName>
    <definedName name="土方人工">#REF!</definedName>
    <definedName name="土方税金">#REF!</definedName>
    <definedName name="土方现场经费">#REF!</definedName>
    <definedName name="土人">#REF!</definedName>
    <definedName name="土人工">#REF!</definedName>
    <definedName name="未知" localSheetId="2">[3]材料!$H$21</definedName>
    <definedName name="未知">[4]材料!$H$21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<sst xmlns="http://schemas.openxmlformats.org/spreadsheetml/2006/main" count="296" uniqueCount="183">
  <si>
    <t>金城镇沈渎村镇天线道路提升改造项目</t>
  </si>
  <si>
    <t>工程</t>
  </si>
  <si>
    <t>招标控制价</t>
  </si>
  <si>
    <t>招标控制价(小写):</t>
  </si>
  <si>
    <t>(大写):</t>
  </si>
  <si>
    <t>贰佰壹拾玖万捌仟贰佰捌拾陆元玖角壹分</t>
  </si>
  <si>
    <t>招　标　人:</t>
  </si>
  <si>
    <t>工 程 造 价咨  询  人:</t>
  </si>
  <si>
    <t>(单位盖章)</t>
  </si>
  <si>
    <t>(单位资质专用章)</t>
  </si>
  <si>
    <t>法定代表人
或其授权人:</t>
  </si>
  <si>
    <t xml:space="preserve">法定代表人:
或其授权人:
</t>
  </si>
  <si>
    <t>(签字或盖章)</t>
  </si>
  <si>
    <t>编制人:</t>
  </si>
  <si>
    <t>复 核 人:</t>
  </si>
  <si>
    <t>(造价人员签字盖专用章)</t>
  </si>
  <si>
    <t>(造价工程师签字盖专用章)</t>
  </si>
  <si>
    <t>编制时间：</t>
  </si>
  <si>
    <t>复核时间:</t>
  </si>
  <si>
    <t>金城镇沈渎村镇天线道路提升改造项目 工程控制价汇总表</t>
  </si>
  <si>
    <t>序号</t>
  </si>
  <si>
    <t>章次</t>
  </si>
  <si>
    <t>科目名称</t>
  </si>
  <si>
    <t>总金额（元）</t>
  </si>
  <si>
    <t>总则</t>
  </si>
  <si>
    <t>路基</t>
  </si>
  <si>
    <t>路面</t>
  </si>
  <si>
    <t>桥梁、涵洞</t>
  </si>
  <si>
    <t>隧道（空）</t>
  </si>
  <si>
    <t>0</t>
  </si>
  <si>
    <t>安全设施及预埋管线</t>
  </si>
  <si>
    <t>绿化及环境保护设施</t>
  </si>
  <si>
    <t>第100章至700章清单小计                                           （1＋2＋3＋4＋5＋6＋7）</t>
  </si>
  <si>
    <t>预留金</t>
  </si>
  <si>
    <t>80000</t>
  </si>
  <si>
    <t>控制价报价（8+9）</t>
  </si>
  <si>
    <t xml:space="preserve"> 第100章  总  则</t>
  </si>
  <si>
    <t xml:space="preserve">                                                                </t>
  </si>
  <si>
    <t>子目号</t>
  </si>
  <si>
    <t>子目名称</t>
  </si>
  <si>
    <t>单位</t>
  </si>
  <si>
    <t>数量</t>
  </si>
  <si>
    <t>单价（元）</t>
  </si>
  <si>
    <t>合价（元）</t>
  </si>
  <si>
    <t>通则</t>
  </si>
  <si>
    <t>101-1</t>
  </si>
  <si>
    <t>保险费</t>
  </si>
  <si>
    <t>-a</t>
  </si>
  <si>
    <r>
      <rPr>
        <sz val="10"/>
        <rFont val="宋体"/>
        <charset val="134"/>
      </rPr>
      <t xml:space="preserve"> 保险费</t>
    </r>
    <r>
      <rPr>
        <sz val="10"/>
        <rFont val="宋体"/>
        <charset val="134"/>
      </rPr>
      <t xml:space="preserve"> </t>
    </r>
    <r>
      <rPr>
        <sz val="10"/>
        <rFont val="宋体"/>
        <charset val="134"/>
      </rPr>
      <t>建筑工程一切险及第三者责任险（总额控制、凭票结算）</t>
    </r>
  </si>
  <si>
    <t>总额</t>
  </si>
  <si>
    <t>工程管理</t>
  </si>
  <si>
    <t>102-3</t>
  </si>
  <si>
    <t>安全生产费用</t>
  </si>
  <si>
    <t>承包人驻地建设（含承包人驻地建设包括施工与管理所需的办公室、住房、工地试验室、车间、工作场地、预制场地、仓库与储料场、拌和站、施工机械以及医疗卫生与消防设施等；承包人驻地的防护、围墙等；承包人驻地的建设、管理与维护；交工后拆除、清理、恢复等工作）。</t>
  </si>
  <si>
    <t>104-1</t>
  </si>
  <si>
    <t>承包人驻地建设（固定价）</t>
  </si>
  <si>
    <t xml:space="preserve">小计    </t>
  </si>
  <si>
    <r>
      <rPr>
        <sz val="12"/>
        <rFont val="宋体"/>
        <charset val="134"/>
      </rPr>
      <t xml:space="preserve"> </t>
    </r>
    <r>
      <rPr>
        <b/>
        <sz val="12"/>
        <rFont val="宋体"/>
        <charset val="134"/>
      </rPr>
      <t xml:space="preserve">  第200章  路  基</t>
    </r>
  </si>
  <si>
    <t>202</t>
  </si>
  <si>
    <t>场地清理</t>
  </si>
  <si>
    <t/>
  </si>
  <si>
    <t>202-1</t>
  </si>
  <si>
    <t>清理与掘除</t>
  </si>
  <si>
    <t>202-1-1</t>
  </si>
  <si>
    <t>清理现场（含绿植的砍伐及挖根；清除场地垃圾、废料、表土(腐殖土)；挖坑穴的回填、整平、压实；适用材料的装卸、移运、堆放及非适用材料的移运处
理；填前压实等工作）</t>
  </si>
  <si>
    <t>18537.75</t>
  </si>
  <si>
    <t>202-2</t>
  </si>
  <si>
    <t>挖除旧路面</t>
  </si>
  <si>
    <t>拆除旧路面及路基（含切缝，挖除，装卸，移运处理，场地清理，平整等工作）</t>
  </si>
  <si>
    <t>m3</t>
  </si>
  <si>
    <t>8776.80</t>
  </si>
  <si>
    <t>填方路基</t>
  </si>
  <si>
    <t>203-1</t>
  </si>
  <si>
    <t>路肩填土（含购土）</t>
  </si>
  <si>
    <t>挖土方</t>
  </si>
  <si>
    <t>挖土方(多余外运方),包括，开挖方式、土方类别、开挖深度由投标人自行考虑,装车外运、处置,运距、处置费用由投标人自行考虑</t>
  </si>
  <si>
    <t>-b</t>
  </si>
  <si>
    <t>素土填筑，场内运输、袋装黏土</t>
  </si>
  <si>
    <r>
      <rPr>
        <sz val="12"/>
        <rFont val="宋体"/>
        <charset val="134"/>
      </rPr>
      <t xml:space="preserve"> </t>
    </r>
    <r>
      <rPr>
        <b/>
        <sz val="12"/>
        <rFont val="宋体"/>
        <charset val="134"/>
      </rPr>
      <t xml:space="preserve"> 第300章  路  面</t>
    </r>
  </si>
  <si>
    <t>302</t>
  </si>
  <si>
    <t>垫层</t>
  </si>
  <si>
    <t>302-1</t>
  </si>
  <si>
    <t>碎石垫层（含检查、清除路基上的浮土、杂物，并洒水湿润；摊铺；整平、整型；洒水、碾压、整修等工作)</t>
  </si>
  <si>
    <t>级配碎石垫层</t>
  </si>
  <si>
    <t>308</t>
  </si>
  <si>
    <t>透层、封层、黏层(含检查和清扫下承层；材料制备、运输；均匀喷洒并检验；初期养护等工作）</t>
  </si>
  <si>
    <t>308-2</t>
  </si>
  <si>
    <t>粘层油,乳化沥青,喷洒量0.3-0.5L/m2</t>
  </si>
  <si>
    <t>m2</t>
  </si>
  <si>
    <t>同步碎石封层</t>
  </si>
  <si>
    <t>路面基层</t>
  </si>
  <si>
    <t>303-1</t>
  </si>
  <si>
    <t>抗裂性水泥稳定碎石：铺筑、压实、养护等全部工序要求</t>
  </si>
  <si>
    <t>厚度:16CM，水泥含量详图纸</t>
  </si>
  <si>
    <t>抗裂性水泥稳定碎石修补</t>
  </si>
  <si>
    <t>309</t>
  </si>
  <si>
    <t>热拌沥青混合料面层</t>
  </si>
  <si>
    <t>309-1</t>
  </si>
  <si>
    <t>沥青混凝土面层（含检查和清理下承层；沥青混合料生产、运输、摊铺、碾压、成型；接缝；初期养护等工作）</t>
  </si>
  <si>
    <t>5cm细粒式沥青砼(AC-13C、玄武岩骨料)</t>
  </si>
  <si>
    <t>312</t>
  </si>
  <si>
    <t>水泥混凝土面板</t>
  </si>
  <si>
    <t>312-1</t>
  </si>
  <si>
    <t>基层（含检查、清除路基上的浮土、
杂物，并洒水湿润；模板制作、安装、拆除；混凝土运输、浇筑；表面划痕、养护等工作）</t>
  </si>
  <si>
    <t>200mm厚C30砼</t>
  </si>
  <si>
    <t>旧板修复C30砼</t>
  </si>
  <si>
    <t>-c</t>
  </si>
  <si>
    <t>抗裂贴铺设，自粘式、厚度≥2.0mm，每道缝隙处贴 50cm宽抗裂贴；</t>
  </si>
  <si>
    <t>-d</t>
  </si>
  <si>
    <t>沥青灌缝</t>
  </si>
  <si>
    <t>m</t>
  </si>
  <si>
    <t>-e</t>
  </si>
  <si>
    <t>塑钢格栅,GA1*1型(网格尺寸19*19mm),</t>
  </si>
  <si>
    <t>312-2</t>
  </si>
  <si>
    <t>钢筋</t>
  </si>
  <si>
    <t>缩缝传力筋</t>
  </si>
  <si>
    <t>kg</t>
  </si>
  <si>
    <t>植筋（φ14mm）</t>
  </si>
  <si>
    <t>根</t>
  </si>
  <si>
    <t>井抬高</t>
  </si>
  <si>
    <t>307-1</t>
  </si>
  <si>
    <t>砖砌检查井室抬高，标高与沥青路面保持一致</t>
  </si>
  <si>
    <t>座</t>
  </si>
  <si>
    <t>307-2</t>
  </si>
  <si>
    <t>原道路检查井框盖拆除，更换φ700mmD400球墨铸铁井框盖，带防盗</t>
  </si>
  <si>
    <t>307-3</t>
  </si>
  <si>
    <t>C30非泵送商品砼井周加固，现浇构件钢筋制安，类别综合</t>
  </si>
  <si>
    <t>第400章 桥梁、涵洞</t>
  </si>
  <si>
    <t xml:space="preserve"> 合同段：</t>
  </si>
  <si>
    <r>
      <rPr>
        <sz val="11"/>
        <rFont val="宋体"/>
        <charset val="134"/>
      </rPr>
      <t>子目</t>
    </r>
  </si>
  <si>
    <r>
      <rPr>
        <sz val="11"/>
        <rFont val="宋体"/>
        <charset val="134"/>
      </rPr>
      <t>子目名称</t>
    </r>
  </si>
  <si>
    <r>
      <rPr>
        <sz val="11"/>
        <rFont val="宋体"/>
        <charset val="134"/>
      </rPr>
      <t>单位</t>
    </r>
  </si>
  <si>
    <r>
      <rPr>
        <sz val="11"/>
        <rFont val="宋体"/>
        <charset val="134"/>
      </rPr>
      <t>数量</t>
    </r>
  </si>
  <si>
    <r>
      <rPr>
        <sz val="11"/>
        <rFont val="宋体"/>
        <charset val="134"/>
      </rPr>
      <t>单</t>
    </r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价</t>
    </r>
  </si>
  <si>
    <r>
      <rPr>
        <sz val="11"/>
        <rFont val="宋体"/>
        <charset val="134"/>
      </rPr>
      <t>合</t>
    </r>
    <r>
      <rPr>
        <sz val="11"/>
        <rFont val="Times New Roman"/>
        <charset val="134"/>
      </rPr>
      <t xml:space="preserve">  </t>
    </r>
    <r>
      <rPr>
        <sz val="11"/>
        <rFont val="宋体"/>
        <charset val="134"/>
      </rPr>
      <t>价</t>
    </r>
  </si>
  <si>
    <r>
      <rPr>
        <sz val="11"/>
        <rFont val="宋体"/>
        <charset val="134"/>
      </rPr>
      <t>编号</t>
    </r>
  </si>
  <si>
    <t>管涵</t>
  </si>
  <si>
    <t>419-1</t>
  </si>
  <si>
    <t>单孔C30球墨铸铁圆管涵</t>
  </si>
  <si>
    <t>C30级球墨铸铁污水排水管,DN250、碎石垫层、C20管基、端墙、包封、土方开挖回填等全部工作）</t>
  </si>
  <si>
    <t>平箅式单箅雨水口（参见16S518-8），井深1.0m，380*680球墨铸铁水篦井篦、框（C250级），含砼浇筑养护、模板制安、井壁砌筑、防水砂浆抹面等所有工序</t>
  </si>
  <si>
    <t>420</t>
  </si>
  <si>
    <t>圆木桩</t>
  </si>
  <si>
    <t>打杉木桩：梢径15cm，桩长3m。</t>
  </si>
  <si>
    <t>合计</t>
  </si>
  <si>
    <t xml:space="preserve">   第600章  安全设施及预埋管线</t>
  </si>
  <si>
    <t>602</t>
  </si>
  <si>
    <t>护栏</t>
  </si>
  <si>
    <t>602-3</t>
  </si>
  <si>
    <t>波形梁护栏;成品Gr-C-4E二波型防撞钢护栏安装，工作内容：1、端头立柱基础方挖填、夯实，商品混凝土端头立柱基础浇筑、模板安拆，2、端头钢立柱埋入混凝土基础，路侧标准钢立柱打入原土层，310*85*2.5钢质二波形护栏板安装，含连接螺栓、拼接螺栓、钢柱帽、钢托架、梯形反射轮廓标、端柱处弯头及贴反光膜等所有内容，3、所有钢构件均为Q235型热镀锌钢材，具体做法、规格及参数等按设计要求，综合报价含图纸要求完成此项所有工序的费用</t>
  </si>
  <si>
    <t>路侧波形梁钢护栏</t>
  </si>
  <si>
    <t>602-4</t>
  </si>
  <si>
    <t>波形梁护栏;成品Gr-C-2B2二波型防撞钢护栏安装，工作内容：1、打孔，安装法兰盘，化学锚栓固定，2、310*85*2.5钢质二波形护栏板安装，含连接螺栓、拼接螺栓、钢柱帽、钢托架、梯形反射轮廓标、端柱处弯头及贴反光膜等所有内容，3、所有钢构件均为Q235型热镀锌钢材，具体做法、规格及参数等按设计要求，综合报价含图纸要求完成此项所有工序的费用，</t>
  </si>
  <si>
    <t>602-5</t>
  </si>
  <si>
    <t>隔离护栏;波形梁护栏端头，D-Ⅰ端头梁，贴黑黄色反光标志（Ⅳ类反光膜），详设计图纸及现行相关规范；</t>
  </si>
  <si>
    <t>波形梁护栏端头</t>
  </si>
  <si>
    <t>个</t>
  </si>
  <si>
    <t>602-6</t>
  </si>
  <si>
    <t>D-II型普通圆端头及φ114立柱，贴黑黄色反光标志（Ⅳ类反光膜），详设计图纸及现行相关规范；</t>
  </si>
  <si>
    <t>D-II型普通圆端头及φ114立柱</t>
  </si>
  <si>
    <t>套</t>
  </si>
  <si>
    <t>602-7</t>
  </si>
  <si>
    <t>C级外展圆端头（8m/个），贴黑黄色反光标志（Ⅳ类反光膜），详设计图纸及现行相关规范；</t>
  </si>
  <si>
    <t>C级外展圆端头（8m/个）</t>
  </si>
  <si>
    <t>602-8</t>
  </si>
  <si>
    <t>拆除护栏</t>
  </si>
  <si>
    <t>拆除护栏，按甲方要求处理</t>
  </si>
  <si>
    <t>604</t>
  </si>
  <si>
    <t>道路交通标志</t>
  </si>
  <si>
    <t>604-1</t>
  </si>
  <si>
    <t>道路交通标志（含土方开挖、回填、基础浇筑、模板按拆、钢筋绑扎、安装立柱、标志牌等全部相关费用）</t>
  </si>
  <si>
    <t>φ89*4.5交通立杆，D=800mm正八边形标志板，厚度2mm：铝合金板，铝合金龙骨加固（含抱箍、螺栓等紧固件）含折边、贴IV级反光标志膜、图案内容详设计）</t>
  </si>
  <si>
    <t>φ89*4.5交通立杆，D=800mm标志板，厚度2mm：铝合金板，铝合金龙骨加固（含抱箍、螺栓等紧固件）含折边、贴IV级反光标志膜、图案内容详设计）</t>
  </si>
  <si>
    <t>φ89*4.5交通立杆，D=800mm+A=900mm标志板，厚度2mm：铝合金板，，铝合金龙骨加固（含抱箍、螺栓等紧固件）含折边、贴IV级反光标志膜、图案内容详设计）</t>
  </si>
  <si>
    <t>警示柱（直径120mm、4.5mm厚、长度1200mm）</t>
  </si>
  <si>
    <t>604-2</t>
  </si>
  <si>
    <t>道路交通标志警示桩、道口标注及基础：法兰安装，预埋件及配件制作安装、杆件制作安装、所用构件均采用热浸镀锌防腐处理、反光材料采用Ⅳ类反光膜，做法详见设计图示</t>
  </si>
  <si>
    <t>警示柱（直径120mm、4.5mm厚、长度800mm）</t>
  </si>
  <si>
    <t>605</t>
  </si>
  <si>
    <t>道路交通标线</t>
  </si>
  <si>
    <t>605-1</t>
  </si>
  <si>
    <t>热熔型涂料路面标线（含路面清扫；刮涂底油，涂料加热溶解,喷(刮)标线，撒布玻璃珠反光标线，初期养护等工作）</t>
  </si>
  <si>
    <t>热熔型涂料路面标线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</si>
</sst>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2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."/>
    <numFmt numFmtId="177" formatCode="_-&quot;￥&quot;* #,##0.00_-;\-&quot;￥&quot;* #,##0.00_-;_-&quot;￥&quot;* &quot;-&quot;??_-;_-@_-"/>
    <numFmt numFmtId="178" formatCode="_ \¥* #,##0.00_ ;_ \¥* \-#,##0.00_ ;_ \¥* &quot;-&quot;??_ ;_ @_ "/>
    <numFmt numFmtId="179" formatCode="0.00_);[Red]\(0.00\)"/>
    <numFmt numFmtId="180" formatCode="0.00_ "/>
    <numFmt numFmtId="181" formatCode="0.00;[Red]0.00"/>
    <numFmt numFmtId="182" formatCode="0_);[Red]\(0\)"/>
    <numFmt numFmtId="183" formatCode="[DBNum2][$RMB]General;[Red][DBNum2][$RMB]General"/>
  </numFmts>
  <fonts count="79">
    <font>
      <sz val="12"/>
      <name val="宋体"/>
      <charset val="134"/>
    </font>
    <font>
      <sz val="10"/>
      <name val="宋体"/>
      <charset val="134"/>
      <scheme val="minor"/>
    </font>
    <font>
      <sz val="12"/>
      <name val="宋体"/>
      <charset val="134"/>
      <scheme val="minor"/>
    </font>
    <font>
      <b/>
      <sz val="10"/>
      <color rgb="FFFF0000"/>
      <name val="宋体"/>
      <charset val="134"/>
      <scheme val="minor"/>
    </font>
    <font>
      <b/>
      <sz val="14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0"/>
      <color rgb="FF0000CC"/>
      <name val="宋体"/>
      <charset val="134"/>
      <scheme val="minor"/>
    </font>
    <font>
      <b/>
      <sz val="18"/>
      <name val="宋体"/>
      <charset val="134"/>
    </font>
    <font>
      <sz val="11"/>
      <name val="宋体"/>
      <charset val="134"/>
    </font>
    <font>
      <sz val="11"/>
      <name val="Times New Roman"/>
      <charset val="134"/>
    </font>
    <font>
      <sz val="10"/>
      <color indexed="8"/>
      <name val="宋体"/>
      <charset val="134"/>
      <scheme val="minor"/>
    </font>
    <font>
      <b/>
      <sz val="12"/>
      <name val="宋体"/>
      <charset val="134"/>
    </font>
    <font>
      <sz val="16"/>
      <name val="宋体"/>
      <charset val="134"/>
    </font>
    <font>
      <u/>
      <sz val="18"/>
      <name val="宋体"/>
      <charset val="134"/>
    </font>
    <font>
      <b/>
      <sz val="36"/>
      <name val="宋体"/>
      <charset val="134"/>
    </font>
    <font>
      <b/>
      <sz val="30"/>
      <name val="宋体"/>
      <charset val="134"/>
    </font>
    <font>
      <sz val="11"/>
      <name val="黑体"/>
      <charset val="134"/>
    </font>
    <font>
      <sz val="14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sz val="1"/>
      <color indexed="16"/>
      <name val="Courier"/>
      <charset val="134"/>
    </font>
    <font>
      <i/>
      <sz val="1"/>
      <color indexed="16"/>
      <name val="Courier"/>
      <charset val="134"/>
    </font>
    <font>
      <sz val="8"/>
      <name val="Arial"/>
      <charset val="134"/>
    </font>
    <font>
      <b/>
      <i/>
      <sz val="16"/>
      <name val="Helv"/>
      <charset val="134"/>
    </font>
    <font>
      <sz val="10"/>
      <name val="Times New Roman"/>
      <charset val="134"/>
    </font>
    <font>
      <sz val="10"/>
      <name val="Arial"/>
      <charset val="134"/>
    </font>
    <font>
      <b/>
      <sz val="20"/>
      <color indexed="8"/>
      <name val="黑体"/>
      <charset val="134"/>
    </font>
    <font>
      <sz val="10"/>
      <color indexed="8"/>
      <name val="宋体"/>
      <charset val="134"/>
    </font>
    <font>
      <b/>
      <sz val="10"/>
      <color indexed="8"/>
      <name val="黑体"/>
      <charset val="134"/>
    </font>
    <font>
      <b/>
      <sz val="15"/>
      <color indexed="56"/>
      <name val="宋体"/>
      <charset val="134"/>
    </font>
    <font>
      <b/>
      <sz val="18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2"/>
      <color indexed="20"/>
      <name val="宋体"/>
      <charset val="134"/>
    </font>
    <font>
      <sz val="10"/>
      <color indexed="20"/>
      <name val="宋体"/>
      <charset val="134"/>
    </font>
    <font>
      <sz val="12"/>
      <color indexed="20"/>
      <name val="Times New Roman"/>
      <charset val="134"/>
    </font>
    <font>
      <sz val="11"/>
      <color indexed="20"/>
      <name val="Times New Roman"/>
      <charset val="134"/>
    </font>
    <font>
      <sz val="11"/>
      <color indexed="20"/>
      <name val="新細明體"/>
      <charset val="134"/>
    </font>
    <font>
      <sz val="12"/>
      <color indexed="8"/>
      <name val="宋体"/>
      <charset val="134"/>
    </font>
    <font>
      <sz val="10"/>
      <color rgb="FF000000"/>
      <name val="Times New Roman"/>
      <charset val="134"/>
    </font>
    <font>
      <sz val="11"/>
      <color indexed="17"/>
      <name val="宋体"/>
      <charset val="134"/>
    </font>
    <font>
      <sz val="12"/>
      <color indexed="17"/>
      <name val="宋体"/>
      <charset val="134"/>
    </font>
    <font>
      <sz val="10"/>
      <color indexed="17"/>
      <name val="宋体"/>
      <charset val="134"/>
    </font>
    <font>
      <sz val="12"/>
      <color indexed="17"/>
      <name val="Times New Roman"/>
      <charset val="134"/>
    </font>
    <font>
      <sz val="11"/>
      <color indexed="17"/>
      <name val="Times New Roman"/>
      <charset val="134"/>
    </font>
    <font>
      <sz val="11"/>
      <color indexed="17"/>
      <name val="新細明體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12"/>
      <name val="Courier"/>
      <charset val="134"/>
    </font>
    <font>
      <sz val="10"/>
      <name val="Helv"/>
      <charset val="134"/>
    </font>
  </fonts>
  <fills count="60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40">
    <xf numFmtId="0" fontId="0" fillId="0" borderId="0"/>
    <xf numFmtId="43" fontId="19" fillId="0" borderId="0" applyFont="0" applyFill="0" applyBorder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2" fontId="19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2" borderId="20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27" fillId="0" borderId="22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3" borderId="23" applyNumberFormat="0" applyAlignment="0" applyProtection="0">
      <alignment vertical="center"/>
    </xf>
    <xf numFmtId="0" fontId="29" fillId="4" borderId="24" applyNumberFormat="0" applyAlignment="0" applyProtection="0">
      <alignment vertical="center"/>
    </xf>
    <xf numFmtId="0" fontId="30" fillId="4" borderId="23" applyNumberFormat="0" applyAlignment="0" applyProtection="0">
      <alignment vertical="center"/>
    </xf>
    <xf numFmtId="0" fontId="31" fillId="5" borderId="25" applyNumberFormat="0" applyAlignment="0" applyProtection="0">
      <alignment vertical="center"/>
    </xf>
    <xf numFmtId="0" fontId="32" fillId="0" borderId="26" applyNumberFormat="0" applyFill="0" applyAlignment="0" applyProtection="0">
      <alignment vertical="center"/>
    </xf>
    <xf numFmtId="0" fontId="33" fillId="0" borderId="27" applyNumberFormat="0" applyFill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4" borderId="0" applyNumberFormat="0" applyBorder="0" applyAlignment="0" applyProtection="0">
      <alignment vertical="center"/>
    </xf>
    <xf numFmtId="0" fontId="39" fillId="35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39" borderId="0" applyNumberFormat="0" applyBorder="0" applyAlignment="0" applyProtection="0">
      <alignment vertical="center"/>
    </xf>
    <xf numFmtId="0" fontId="39" fillId="40" borderId="0" applyNumberFormat="0" applyBorder="0" applyAlignment="0" applyProtection="0">
      <alignment vertical="center"/>
    </xf>
    <xf numFmtId="0" fontId="39" fillId="41" borderId="0" applyNumberFormat="0" applyBorder="0" applyAlignment="0" applyProtection="0">
      <alignment vertical="center"/>
    </xf>
    <xf numFmtId="0" fontId="39" fillId="42" borderId="0" applyNumberFormat="0" applyBorder="0" applyAlignment="0" applyProtection="0">
      <alignment vertical="center"/>
    </xf>
    <xf numFmtId="0" fontId="39" fillId="43" borderId="0" applyNumberFormat="0" applyBorder="0" applyAlignment="0" applyProtection="0">
      <alignment vertical="center"/>
    </xf>
    <xf numFmtId="0" fontId="39" fillId="44" borderId="0" applyNumberFormat="0" applyBorder="0" applyAlignment="0" applyProtection="0">
      <alignment vertical="center"/>
    </xf>
    <xf numFmtId="0" fontId="39" fillId="45" borderId="0" applyNumberFormat="0" applyBorder="0" applyAlignment="0" applyProtection="0">
      <alignment vertical="center"/>
    </xf>
    <xf numFmtId="0" fontId="39" fillId="46" borderId="0" applyNumberFormat="0" applyBorder="0" applyAlignment="0" applyProtection="0">
      <alignment vertical="center"/>
    </xf>
    <xf numFmtId="0" fontId="39" fillId="47" borderId="0" applyNumberFormat="0" applyBorder="0" applyAlignment="0" applyProtection="0">
      <alignment vertical="center"/>
    </xf>
    <xf numFmtId="0" fontId="40" fillId="48" borderId="0" applyNumberFormat="0" applyBorder="0" applyAlignment="0" applyProtection="0">
      <alignment vertical="center"/>
    </xf>
    <xf numFmtId="0" fontId="40" fillId="44" borderId="0" applyNumberFormat="0" applyBorder="0" applyAlignment="0" applyProtection="0">
      <alignment vertical="center"/>
    </xf>
    <xf numFmtId="0" fontId="40" fillId="45" borderId="0" applyNumberFormat="0" applyBorder="0" applyAlignment="0" applyProtection="0">
      <alignment vertical="center"/>
    </xf>
    <xf numFmtId="0" fontId="40" fillId="49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38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53" borderId="0" applyNumberFormat="0" applyBorder="0" applyAlignment="0" applyProtection="0">
      <alignment vertical="center"/>
    </xf>
    <xf numFmtId="176" fontId="41" fillId="0" borderId="0">
      <protection locked="0"/>
    </xf>
    <xf numFmtId="176" fontId="42" fillId="0" borderId="0">
      <protection locked="0"/>
    </xf>
    <xf numFmtId="38" fontId="43" fillId="52" borderId="0" applyNumberFormat="0" applyBorder="0" applyAlignment="0" applyProtection="0"/>
    <xf numFmtId="10" fontId="43" fillId="54" borderId="5" applyNumberFormat="0" applyBorder="0" applyAlignment="0" applyProtection="0"/>
    <xf numFmtId="0" fontId="44" fillId="0" borderId="0"/>
    <xf numFmtId="0" fontId="45" fillId="0" borderId="0"/>
    <xf numFmtId="10" fontId="46" fillId="0" borderId="0" applyFont="0" applyFill="0" applyBorder="0" applyAlignment="0" applyProtection="0"/>
    <xf numFmtId="49" fontId="47" fillId="54" borderId="0">
      <alignment horizontal="center" vertical="center"/>
    </xf>
    <xf numFmtId="49" fontId="48" fillId="54" borderId="0">
      <alignment horizontal="left" vertical="top"/>
    </xf>
    <xf numFmtId="49" fontId="48" fillId="54" borderId="0">
      <alignment horizontal="right" vertical="top"/>
    </xf>
    <xf numFmtId="49" fontId="49" fillId="54" borderId="0">
      <alignment horizontal="center" vertical="center"/>
    </xf>
    <xf numFmtId="49" fontId="48" fillId="54" borderId="0">
      <alignment horizontal="center" vertical="center"/>
    </xf>
    <xf numFmtId="49" fontId="48" fillId="54" borderId="0">
      <alignment horizontal="left" vertical="center"/>
    </xf>
    <xf numFmtId="49" fontId="48" fillId="54" borderId="0">
      <alignment horizontal="right" vertical="center"/>
    </xf>
    <xf numFmtId="9" fontId="19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0" fillId="0" borderId="28" applyNumberFormat="0" applyFill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2" fillId="0" borderId="29" applyNumberFormat="0" applyFill="0" applyAlignment="0" applyProtection="0">
      <alignment vertical="center"/>
    </xf>
    <xf numFmtId="0" fontId="53" fillId="0" borderId="30" applyNumberFormat="0" applyFill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4" fillId="34" borderId="0" applyNumberFormat="0" applyBorder="0" applyAlignment="0" applyProtection="0">
      <alignment vertical="center"/>
    </xf>
    <xf numFmtId="0" fontId="55" fillId="34" borderId="0" applyNumberFormat="0" applyBorder="0" applyAlignment="0" applyProtection="0">
      <alignment vertical="center"/>
    </xf>
    <xf numFmtId="0" fontId="54" fillId="36" borderId="0" applyNumberFormat="0" applyBorder="0" applyAlignment="0" applyProtection="0">
      <alignment vertical="center"/>
    </xf>
    <xf numFmtId="0" fontId="56" fillId="34" borderId="0" applyNumberFormat="0" applyBorder="0" applyAlignment="0" applyProtection="0">
      <alignment vertical="center"/>
    </xf>
    <xf numFmtId="0" fontId="57" fillId="36" borderId="0" applyNumberFormat="0" applyBorder="0" applyAlignment="0" applyProtection="0">
      <alignment vertical="center"/>
    </xf>
    <xf numFmtId="0" fontId="58" fillId="34" borderId="0" applyNumberFormat="0" applyBorder="0" applyAlignment="0" applyProtection="0">
      <alignment vertical="center"/>
    </xf>
    <xf numFmtId="0" fontId="59" fillId="34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19" fillId="0" borderId="0"/>
    <xf numFmtId="0" fontId="60" fillId="0" borderId="0">
      <alignment vertical="center"/>
    </xf>
    <xf numFmtId="0" fontId="61" fillId="0" borderId="0"/>
    <xf numFmtId="0" fontId="39" fillId="0" borderId="0">
      <alignment vertical="center"/>
    </xf>
    <xf numFmtId="0" fontId="62" fillId="35" borderId="0" applyNumberFormat="0" applyBorder="0" applyAlignment="0" applyProtection="0">
      <alignment vertical="center"/>
    </xf>
    <xf numFmtId="0" fontId="63" fillId="35" borderId="0" applyNumberFormat="0" applyBorder="0" applyAlignment="0" applyProtection="0">
      <alignment vertical="center"/>
    </xf>
    <xf numFmtId="0" fontId="62" fillId="37" borderId="0" applyNumberFormat="0" applyBorder="0" applyAlignment="0" applyProtection="0">
      <alignment vertical="center"/>
    </xf>
    <xf numFmtId="0" fontId="64" fillId="35" borderId="0" applyNumberFormat="0" applyBorder="0" applyAlignment="0" applyProtection="0">
      <alignment vertical="center"/>
    </xf>
    <xf numFmtId="0" fontId="65" fillId="37" borderId="0" applyNumberFormat="0" applyBorder="0" applyAlignment="0" applyProtection="0">
      <alignment vertical="center"/>
    </xf>
    <xf numFmtId="0" fontId="66" fillId="35" borderId="0" applyNumberFormat="0" applyBorder="0" applyAlignment="0" applyProtection="0">
      <alignment vertical="center"/>
    </xf>
    <xf numFmtId="0" fontId="67" fillId="35" borderId="0" applyNumberFormat="0" applyBorder="0" applyAlignment="0" applyProtection="0">
      <alignment vertical="center"/>
    </xf>
    <xf numFmtId="0" fontId="68" fillId="0" borderId="31" applyNumberFormat="0" applyFill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0" fontId="69" fillId="52" borderId="32" applyNumberFormat="0" applyAlignment="0" applyProtection="0">
      <alignment vertical="center"/>
    </xf>
    <xf numFmtId="0" fontId="70" fillId="55" borderId="33" applyNumberFormat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2" fillId="0" borderId="0" applyNumberFormat="0" applyFill="0" applyBorder="0" applyAlignment="0" applyProtection="0">
      <alignment vertical="center"/>
    </xf>
    <xf numFmtId="0" fontId="73" fillId="0" borderId="34" applyNumberFormat="0" applyFill="0" applyAlignment="0" applyProtection="0">
      <alignment vertical="center"/>
    </xf>
    <xf numFmtId="0" fontId="40" fillId="56" borderId="0" applyNumberFormat="0" applyBorder="0" applyAlignment="0" applyProtection="0">
      <alignment vertical="center"/>
    </xf>
    <xf numFmtId="0" fontId="40" fillId="57" borderId="0" applyNumberFormat="0" applyBorder="0" applyAlignment="0" applyProtection="0">
      <alignment vertical="center"/>
    </xf>
    <xf numFmtId="0" fontId="40" fillId="58" borderId="0" applyNumberFormat="0" applyBorder="0" applyAlignment="0" applyProtection="0">
      <alignment vertical="center"/>
    </xf>
    <xf numFmtId="0" fontId="40" fillId="59" borderId="0" applyNumberFormat="0" applyBorder="0" applyAlignment="0" applyProtection="0">
      <alignment vertical="center"/>
    </xf>
    <xf numFmtId="0" fontId="74" fillId="47" borderId="0" applyNumberFormat="0" applyBorder="0" applyAlignment="0" applyProtection="0">
      <alignment vertical="center"/>
    </xf>
    <xf numFmtId="0" fontId="75" fillId="52" borderId="35" applyNumberFormat="0" applyAlignment="0" applyProtection="0">
      <alignment vertical="center"/>
    </xf>
    <xf numFmtId="0" fontId="76" fillId="38" borderId="32" applyNumberFormat="0" applyAlignment="0" applyProtection="0">
      <alignment vertical="center"/>
    </xf>
    <xf numFmtId="0" fontId="77" fillId="0" borderId="0"/>
    <xf numFmtId="0" fontId="78" fillId="0" borderId="0"/>
    <xf numFmtId="0" fontId="0" fillId="40" borderId="36" applyNumberFormat="0" applyFon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</cellStyleXfs>
  <cellXfs count="202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/>
    </xf>
    <xf numFmtId="0" fontId="2" fillId="0" borderId="0" xfId="0" applyFont="1"/>
    <xf numFmtId="0" fontId="1" fillId="0" borderId="0" xfId="0" applyFont="1" applyFill="1" applyAlignment="1">
      <alignment vertical="center" wrapText="1"/>
    </xf>
    <xf numFmtId="0" fontId="2" fillId="0" borderId="0" xfId="0" applyFont="1" applyAlignment="1">
      <alignment horizontal="center" vertical="center"/>
    </xf>
    <xf numFmtId="179" fontId="2" fillId="0" borderId="0" xfId="0" applyNumberFormat="1" applyFont="1" applyAlignment="1">
      <alignment horizontal="center" vertical="center"/>
    </xf>
    <xf numFmtId="179" fontId="1" fillId="0" borderId="0" xfId="0" applyNumberFormat="1" applyFont="1" applyAlignment="1">
      <alignment horizontal="center" vertical="center"/>
    </xf>
    <xf numFmtId="180" fontId="1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180" fontId="4" fillId="0" borderId="0" xfId="0" applyNumberFormat="1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80" fontId="5" fillId="0" borderId="1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179" fontId="6" fillId="0" borderId="3" xfId="0" applyNumberFormat="1" applyFont="1" applyBorder="1" applyAlignment="1">
      <alignment horizontal="center" vertical="center" wrapText="1"/>
    </xf>
    <xf numFmtId="179" fontId="6" fillId="0" borderId="3" xfId="103" applyNumberFormat="1" applyFont="1" applyBorder="1" applyAlignment="1">
      <alignment horizontal="center" vertical="center" wrapText="1"/>
    </xf>
    <xf numFmtId="180" fontId="6" fillId="0" borderId="3" xfId="103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49" fontId="5" fillId="0" borderId="5" xfId="0" applyNumberFormat="1" applyFont="1" applyFill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179" fontId="5" fillId="0" borderId="5" xfId="0" applyNumberFormat="1" applyFont="1" applyBorder="1" applyAlignment="1">
      <alignment horizontal="center" vertical="center" wrapText="1"/>
    </xf>
    <xf numFmtId="179" fontId="1" fillId="0" borderId="5" xfId="0" applyNumberFormat="1" applyFont="1" applyBorder="1" applyAlignment="1">
      <alignment horizontal="center" vertical="center"/>
    </xf>
    <xf numFmtId="180" fontId="1" fillId="0" borderId="5" xfId="0" applyNumberFormat="1" applyFont="1" applyBorder="1" applyAlignment="1">
      <alignment horizontal="center" vertical="center"/>
    </xf>
    <xf numFmtId="181" fontId="1" fillId="0" borderId="5" xfId="0" applyNumberFormat="1" applyFont="1" applyBorder="1" applyAlignment="1">
      <alignment horizontal="center" vertical="center"/>
    </xf>
    <xf numFmtId="49" fontId="5" fillId="0" borderId="4" xfId="103" applyNumberFormat="1" applyFont="1" applyBorder="1" applyAlignment="1">
      <alignment horizontal="center" vertical="center"/>
    </xf>
    <xf numFmtId="0" fontId="5" fillId="0" borderId="4" xfId="103" applyFont="1" applyBorder="1" applyAlignment="1">
      <alignment horizontal="center" vertical="center" wrapText="1"/>
    </xf>
    <xf numFmtId="0" fontId="5" fillId="0" borderId="5" xfId="103" applyFont="1" applyFill="1" applyBorder="1" applyAlignment="1">
      <alignment horizontal="left" vertical="center" wrapText="1"/>
    </xf>
    <xf numFmtId="0" fontId="5" fillId="0" borderId="5" xfId="103" applyFont="1" applyBorder="1" applyAlignment="1">
      <alignment horizontal="center" vertical="center" wrapText="1"/>
    </xf>
    <xf numFmtId="0" fontId="5" fillId="0" borderId="4" xfId="103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81" fontId="6" fillId="0" borderId="7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181" fontId="6" fillId="0" borderId="9" xfId="0" applyNumberFormat="1" applyFont="1" applyBorder="1" applyAlignment="1">
      <alignment horizontal="center" vertical="center"/>
    </xf>
    <xf numFmtId="180" fontId="6" fillId="0" borderId="7" xfId="0" applyNumberFormat="1" applyFont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179" fontId="1" fillId="0" borderId="0" xfId="0" applyNumberFormat="1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0" fillId="0" borderId="0" xfId="0" applyFill="1"/>
    <xf numFmtId="0" fontId="8" fillId="0" borderId="0" xfId="136" applyFont="1" applyAlignment="1">
      <alignment horizontal="center" vertical="center"/>
    </xf>
    <xf numFmtId="0" fontId="8" fillId="0" borderId="0" xfId="136" applyFont="1" applyFill="1" applyAlignment="1">
      <alignment horizontal="center" vertical="center"/>
    </xf>
    <xf numFmtId="0" fontId="9" fillId="0" borderId="0" xfId="136" applyFont="1" applyAlignment="1">
      <alignment horizontal="center" vertical="center"/>
    </xf>
    <xf numFmtId="0" fontId="9" fillId="0" borderId="0" xfId="136" applyFont="1" applyFill="1" applyAlignment="1">
      <alignment horizontal="left" vertical="center"/>
    </xf>
    <xf numFmtId="0" fontId="10" fillId="0" borderId="0" xfId="136" applyFont="1" applyAlignment="1">
      <alignment horizontal="center" vertical="center"/>
    </xf>
    <xf numFmtId="0" fontId="9" fillId="0" borderId="0" xfId="136" applyFont="1" applyAlignment="1">
      <alignment horizontal="left" vertical="center"/>
    </xf>
    <xf numFmtId="49" fontId="10" fillId="0" borderId="10" xfId="136" applyNumberFormat="1" applyFont="1" applyBorder="1" applyAlignment="1">
      <alignment horizontal="center" vertical="center" wrapText="1"/>
    </xf>
    <xf numFmtId="0" fontId="10" fillId="0" borderId="11" xfId="136" applyFont="1" applyFill="1" applyBorder="1" applyAlignment="1">
      <alignment horizontal="center" vertical="center" wrapText="1"/>
    </xf>
    <xf numFmtId="0" fontId="10" fillId="0" borderId="3" xfId="136" applyFont="1" applyBorder="1" applyAlignment="1">
      <alignment horizontal="center" vertical="center" wrapText="1"/>
    </xf>
    <xf numFmtId="182" fontId="10" fillId="0" borderId="11" xfId="136" applyNumberFormat="1" applyFont="1" applyBorder="1" applyAlignment="1">
      <alignment horizontal="center" vertical="center" wrapText="1"/>
    </xf>
    <xf numFmtId="49" fontId="10" fillId="0" borderId="12" xfId="136" applyNumberFormat="1" applyFont="1" applyBorder="1" applyAlignment="1">
      <alignment horizontal="center" vertical="center" wrapText="1"/>
    </xf>
    <xf numFmtId="0" fontId="10" fillId="0" borderId="13" xfId="136" applyFont="1" applyFill="1" applyBorder="1" applyAlignment="1">
      <alignment horizontal="center" vertical="center" wrapText="1"/>
    </xf>
    <xf numFmtId="0" fontId="10" fillId="0" borderId="5" xfId="136" applyFont="1" applyBorder="1" applyAlignment="1">
      <alignment horizontal="center" vertical="center" wrapText="1"/>
    </xf>
    <xf numFmtId="182" fontId="10" fillId="0" borderId="13" xfId="136" applyNumberFormat="1" applyFont="1" applyBorder="1" applyAlignment="1">
      <alignment horizontal="center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5" fillId="0" borderId="5" xfId="137" applyFont="1" applyFill="1" applyBorder="1" applyAlignment="1">
      <alignment horizontal="center" vertical="center" wrapText="1"/>
    </xf>
    <xf numFmtId="179" fontId="5" fillId="0" borderId="5" xfId="0" applyNumberFormat="1" applyFont="1" applyFill="1" applyBorder="1" applyAlignment="1">
      <alignment horizontal="center" vertical="center"/>
    </xf>
    <xf numFmtId="0" fontId="5" fillId="0" borderId="5" xfId="136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179" fontId="5" fillId="0" borderId="5" xfId="0" applyNumberFormat="1" applyFont="1" applyFill="1" applyBorder="1" applyAlignment="1" applyProtection="1">
      <alignment horizontal="center" vertical="center"/>
      <protection locked="0"/>
    </xf>
    <xf numFmtId="49" fontId="1" fillId="0" borderId="4" xfId="137" applyNumberFormat="1" applyFont="1" applyFill="1" applyBorder="1" applyAlignment="1">
      <alignment horizontal="center" vertical="center" wrapText="1"/>
    </xf>
    <xf numFmtId="0" fontId="1" fillId="0" borderId="5" xfId="138" applyFont="1" applyFill="1" applyBorder="1" applyAlignment="1">
      <alignment horizontal="left" vertical="center" wrapText="1"/>
    </xf>
    <xf numFmtId="2" fontId="5" fillId="0" borderId="5" xfId="136" applyNumberFormat="1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49" fontId="5" fillId="0" borderId="4" xfId="139" applyNumberFormat="1" applyFont="1" applyFill="1" applyBorder="1" applyAlignment="1">
      <alignment horizontal="center" vertical="center" wrapText="1"/>
    </xf>
    <xf numFmtId="0" fontId="5" fillId="0" borderId="5" xfId="139" applyFont="1" applyFill="1" applyBorder="1" applyAlignment="1">
      <alignment horizontal="left" vertical="center" wrapText="1"/>
    </xf>
    <xf numFmtId="0" fontId="5" fillId="0" borderId="5" xfId="139" applyFont="1" applyFill="1" applyBorder="1" applyAlignment="1">
      <alignment horizontal="center" vertical="center" wrapText="1"/>
    </xf>
    <xf numFmtId="0" fontId="5" fillId="0" borderId="7" xfId="139" applyFont="1" applyFill="1" applyBorder="1" applyAlignment="1">
      <alignment horizontal="left" vertical="center" wrapText="1"/>
    </xf>
    <xf numFmtId="0" fontId="5" fillId="0" borderId="7" xfId="139" applyFont="1" applyFill="1" applyBorder="1" applyAlignment="1">
      <alignment horizontal="center" vertical="center" wrapText="1"/>
    </xf>
    <xf numFmtId="179" fontId="5" fillId="0" borderId="7" xfId="0" applyNumberFormat="1" applyFont="1" applyFill="1" applyBorder="1" applyAlignment="1" applyProtection="1">
      <alignment horizontal="center" vertical="center"/>
      <protection locked="0"/>
    </xf>
    <xf numFmtId="49" fontId="5" fillId="0" borderId="6" xfId="139" applyNumberFormat="1" applyFont="1" applyFill="1" applyBorder="1" applyAlignment="1">
      <alignment horizontal="center" vertical="center" wrapText="1"/>
    </xf>
    <xf numFmtId="179" fontId="5" fillId="0" borderId="7" xfId="0" applyNumberFormat="1" applyFont="1" applyFill="1" applyBorder="1" applyAlignment="1">
      <alignment horizontal="center" vertical="center"/>
    </xf>
    <xf numFmtId="0" fontId="5" fillId="0" borderId="7" xfId="136" applyFont="1" applyBorder="1" applyAlignment="1">
      <alignment horizontal="center" vertical="center" wrapText="1"/>
    </xf>
    <xf numFmtId="0" fontId="5" fillId="0" borderId="8" xfId="0" applyFont="1" applyBorder="1"/>
    <xf numFmtId="0" fontId="6" fillId="0" borderId="9" xfId="0" applyFont="1" applyFill="1" applyBorder="1" applyAlignment="1">
      <alignment horizontal="left" vertical="center"/>
    </xf>
    <xf numFmtId="0" fontId="6" fillId="0" borderId="9" xfId="0" applyFont="1" applyBorder="1"/>
    <xf numFmtId="2" fontId="6" fillId="0" borderId="9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Fill="1" applyAlignment="1">
      <alignment horizontal="left" wrapText="1"/>
    </xf>
    <xf numFmtId="179" fontId="0" fillId="0" borderId="0" xfId="0" applyNumberFormat="1"/>
    <xf numFmtId="180" fontId="0" fillId="0" borderId="0" xfId="0" applyNumberFormat="1"/>
    <xf numFmtId="0" fontId="0" fillId="0" borderId="0" xfId="0" applyFont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80" fontId="0" fillId="0" borderId="0" xfId="0" applyNumberFormat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/>
    </xf>
    <xf numFmtId="179" fontId="5" fillId="0" borderId="5" xfId="0" applyNumberFormat="1" applyFont="1" applyBorder="1" applyAlignment="1">
      <alignment horizontal="center" vertical="center"/>
    </xf>
    <xf numFmtId="180" fontId="5" fillId="0" borderId="5" xfId="0" applyNumberFormat="1" applyFont="1" applyBorder="1" applyAlignment="1">
      <alignment horizontal="center" vertical="center"/>
    </xf>
    <xf numFmtId="181" fontId="5" fillId="0" borderId="5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/>
    </xf>
    <xf numFmtId="181" fontId="5" fillId="0" borderId="7" xfId="0" applyNumberFormat="1" applyFont="1" applyBorder="1" applyAlignment="1">
      <alignment horizontal="center" vertical="center"/>
    </xf>
    <xf numFmtId="180" fontId="5" fillId="0" borderId="7" xfId="0" applyNumberFormat="1" applyFont="1" applyBorder="1" applyAlignment="1">
      <alignment horizontal="center" vertical="center"/>
    </xf>
    <xf numFmtId="0" fontId="5" fillId="0" borderId="4" xfId="0" applyNumberFormat="1" applyFont="1" applyBorder="1" applyAlignment="1">
      <alignment horizontal="center" vertical="center"/>
    </xf>
    <xf numFmtId="180" fontId="6" fillId="0" borderId="9" xfId="0" applyNumberFormat="1" applyFont="1" applyBorder="1" applyAlignment="1">
      <alignment horizontal="center" vertical="center"/>
    </xf>
    <xf numFmtId="179" fontId="6" fillId="0" borderId="0" xfId="0" applyNumberFormat="1" applyFont="1" applyAlignment="1">
      <alignment horizontal="center" vertical="center"/>
    </xf>
    <xf numFmtId="180" fontId="6" fillId="0" borderId="0" xfId="0" applyNumberFormat="1" applyFont="1" applyAlignment="1">
      <alignment horizontal="center" vertical="center"/>
    </xf>
    <xf numFmtId="0" fontId="12" fillId="0" borderId="0" xfId="0" applyFont="1"/>
    <xf numFmtId="0" fontId="0" fillId="0" borderId="0" xfId="0" applyFill="1" applyAlignment="1">
      <alignment horizontal="left"/>
    </xf>
    <xf numFmtId="182" fontId="0" fillId="0" borderId="0" xfId="0" applyNumberFormat="1"/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82" fontId="6" fillId="0" borderId="3" xfId="103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182" fontId="5" fillId="0" borderId="5" xfId="0" applyNumberFormat="1" applyFont="1" applyBorder="1" applyAlignment="1">
      <alignment horizontal="center" vertical="center" wrapText="1"/>
    </xf>
    <xf numFmtId="180" fontId="5" fillId="0" borderId="5" xfId="0" applyNumberFormat="1" applyFont="1" applyBorder="1" applyAlignment="1">
      <alignment horizontal="center" vertical="center" wrapText="1"/>
    </xf>
    <xf numFmtId="179" fontId="5" fillId="0" borderId="5" xfId="135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79" fontId="5" fillId="0" borderId="7" xfId="0" applyNumberFormat="1" applyFont="1" applyBorder="1" applyAlignment="1">
      <alignment horizontal="center" vertical="center" wrapText="1"/>
    </xf>
    <xf numFmtId="180" fontId="5" fillId="0" borderId="7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181" fontId="6" fillId="0" borderId="9" xfId="0" applyNumberFormat="1" applyFont="1" applyBorder="1" applyAlignment="1">
      <alignment horizontal="center" vertical="center" wrapText="1"/>
    </xf>
    <xf numFmtId="180" fontId="6" fillId="0" borderId="9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179" fontId="5" fillId="0" borderId="0" xfId="0" applyNumberFormat="1" applyFont="1" applyAlignment="1">
      <alignment horizontal="center" vertical="center" wrapText="1"/>
    </xf>
    <xf numFmtId="182" fontId="5" fillId="0" borderId="0" xfId="0" applyNumberFormat="1" applyFont="1" applyAlignment="1">
      <alignment horizontal="center" vertical="center" wrapText="1"/>
    </xf>
    <xf numFmtId="0" fontId="12" fillId="0" borderId="0" xfId="103" applyFont="1"/>
    <xf numFmtId="0" fontId="0" fillId="0" borderId="0" xfId="103"/>
    <xf numFmtId="0" fontId="0" fillId="0" borderId="0" xfId="103" applyAlignment="1">
      <alignment horizontal="center"/>
    </xf>
    <xf numFmtId="182" fontId="0" fillId="0" borderId="0" xfId="103" applyNumberFormat="1" applyAlignment="1">
      <alignment horizontal="center"/>
    </xf>
    <xf numFmtId="0" fontId="5" fillId="0" borderId="0" xfId="103" applyFont="1" applyAlignment="1">
      <alignment horizontal="left" vertical="center"/>
    </xf>
    <xf numFmtId="0" fontId="12" fillId="0" borderId="0" xfId="103" applyFont="1" applyAlignment="1">
      <alignment horizontal="center" vertical="center"/>
    </xf>
    <xf numFmtId="0" fontId="5" fillId="0" borderId="1" xfId="103" applyFont="1" applyBorder="1" applyAlignment="1">
      <alignment horizontal="center" vertical="center"/>
    </xf>
    <xf numFmtId="0" fontId="6" fillId="0" borderId="2" xfId="103" applyFont="1" applyBorder="1" applyAlignment="1">
      <alignment horizontal="center" vertical="center"/>
    </xf>
    <xf numFmtId="0" fontId="6" fillId="0" borderId="3" xfId="103" applyFont="1" applyBorder="1" applyAlignment="1">
      <alignment horizontal="center" vertical="center" wrapText="1"/>
    </xf>
    <xf numFmtId="0" fontId="6" fillId="0" borderId="3" xfId="103" applyFont="1" applyBorder="1" applyAlignment="1">
      <alignment horizontal="center" vertical="center"/>
    </xf>
    <xf numFmtId="0" fontId="6" fillId="0" borderId="0" xfId="103" applyFont="1" applyAlignment="1">
      <alignment horizontal="left" vertical="center"/>
    </xf>
    <xf numFmtId="0" fontId="5" fillId="0" borderId="4" xfId="0" applyFont="1" applyFill="1" applyBorder="1" applyAlignment="1" applyProtection="1">
      <alignment horizontal="center" vertical="center"/>
    </xf>
    <xf numFmtId="0" fontId="5" fillId="0" borderId="5" xfId="103" applyFont="1" applyFill="1" applyBorder="1" applyAlignment="1" applyProtection="1">
      <alignment horizontal="left" vertical="center"/>
    </xf>
    <xf numFmtId="0" fontId="5" fillId="0" borderId="5" xfId="0" applyFont="1" applyFill="1" applyBorder="1" applyAlignment="1" applyProtection="1">
      <alignment horizontal="center" vertical="center"/>
    </xf>
    <xf numFmtId="179" fontId="6" fillId="0" borderId="13" xfId="103" applyNumberFormat="1" applyFont="1" applyBorder="1" applyAlignment="1">
      <alignment horizontal="center" vertical="center" wrapText="1"/>
    </xf>
    <xf numFmtId="182" fontId="6" fillId="0" borderId="13" xfId="103" applyNumberFormat="1" applyFont="1" applyBorder="1" applyAlignment="1">
      <alignment horizontal="center" vertical="center" wrapText="1"/>
    </xf>
    <xf numFmtId="0" fontId="5" fillId="0" borderId="5" xfId="0" applyFont="1" applyFill="1" applyBorder="1" applyAlignment="1" applyProtection="1">
      <alignment horizontal="left" vertical="center"/>
    </xf>
    <xf numFmtId="0" fontId="5" fillId="0" borderId="5" xfId="0" applyFont="1" applyFill="1" applyBorder="1" applyAlignment="1" applyProtection="1">
      <alignment horizontal="left" vertical="center" wrapText="1"/>
    </xf>
    <xf numFmtId="181" fontId="5" fillId="0" borderId="5" xfId="103" applyNumberFormat="1" applyFont="1" applyBorder="1" applyAlignment="1">
      <alignment horizontal="center" vertical="center" wrapText="1"/>
    </xf>
    <xf numFmtId="0" fontId="5" fillId="0" borderId="5" xfId="103" applyFont="1" applyBorder="1" applyAlignment="1">
      <alignment horizontal="left" vertical="center" wrapText="1"/>
    </xf>
    <xf numFmtId="182" fontId="5" fillId="0" borderId="5" xfId="103" applyNumberFormat="1" applyFont="1" applyBorder="1" applyAlignment="1">
      <alignment horizontal="center" vertical="center" wrapText="1"/>
    </xf>
    <xf numFmtId="0" fontId="5" fillId="0" borderId="7" xfId="103" applyFont="1" applyBorder="1" applyAlignment="1">
      <alignment horizontal="center" vertical="center" wrapText="1"/>
    </xf>
    <xf numFmtId="181" fontId="5" fillId="0" borderId="7" xfId="103" applyNumberFormat="1" applyFont="1" applyBorder="1" applyAlignment="1">
      <alignment horizontal="center" vertical="center" wrapText="1"/>
    </xf>
    <xf numFmtId="181" fontId="6" fillId="0" borderId="9" xfId="103" applyNumberFormat="1" applyFont="1" applyBorder="1" applyAlignment="1">
      <alignment horizontal="center" vertical="center" wrapText="1"/>
    </xf>
    <xf numFmtId="0" fontId="5" fillId="0" borderId="0" xfId="103" applyFont="1"/>
    <xf numFmtId="182" fontId="6" fillId="0" borderId="3" xfId="0" applyNumberFormat="1" applyFont="1" applyBorder="1" applyAlignment="1">
      <alignment horizontal="center" vertical="center"/>
    </xf>
    <xf numFmtId="182" fontId="6" fillId="0" borderId="14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182" fontId="5" fillId="0" borderId="15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181" fontId="5" fillId="0" borderId="9" xfId="0" applyNumberFormat="1" applyFont="1" applyBorder="1" applyAlignment="1">
      <alignment horizontal="center" vertical="center"/>
    </xf>
    <xf numFmtId="182" fontId="5" fillId="0" borderId="16" xfId="0" applyNumberFormat="1" applyFont="1" applyBorder="1" applyAlignment="1">
      <alignment horizontal="center" vertical="center"/>
    </xf>
    <xf numFmtId="182" fontId="5" fillId="0" borderId="0" xfId="0" applyNumberFormat="1" applyFont="1" applyAlignment="1">
      <alignment horizontal="center" vertical="center"/>
    </xf>
    <xf numFmtId="49" fontId="0" fillId="0" borderId="0" xfId="0" applyNumberFormat="1" applyFont="1" applyFill="1" applyBorder="1" applyAlignment="1">
      <alignment wrapText="1"/>
    </xf>
    <xf numFmtId="0" fontId="13" fillId="0" borderId="17" xfId="0" applyNumberFormat="1" applyFont="1" applyFill="1" applyBorder="1" applyAlignment="1">
      <alignment horizontal="center" wrapText="1"/>
    </xf>
    <xf numFmtId="49" fontId="8" fillId="0" borderId="0" xfId="0" applyNumberFormat="1" applyFont="1" applyFill="1" applyBorder="1" applyAlignment="1">
      <alignment horizontal="left" wrapText="1"/>
    </xf>
    <xf numFmtId="0" fontId="14" fillId="0" borderId="0" xfId="0" applyNumberFormat="1" applyFont="1" applyFill="1" applyBorder="1" applyAlignment="1">
      <alignment horizontal="center" wrapText="1"/>
    </xf>
    <xf numFmtId="0" fontId="0" fillId="0" borderId="0" xfId="0" applyFont="1" applyFill="1" applyBorder="1" applyAlignment="1">
      <alignment horizontal="left"/>
    </xf>
    <xf numFmtId="0" fontId="15" fillId="0" borderId="0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7" fillId="0" borderId="0" xfId="0" applyNumberFormat="1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left" vertical="center"/>
    </xf>
    <xf numFmtId="0" fontId="18" fillId="0" borderId="0" xfId="0" applyNumberFormat="1" applyFont="1" applyFill="1" applyBorder="1" applyAlignment="1">
      <alignment horizontal="center" wrapText="1"/>
    </xf>
    <xf numFmtId="180" fontId="13" fillId="0" borderId="17" xfId="0" applyNumberFormat="1" applyFont="1" applyFill="1" applyBorder="1" applyAlignment="1">
      <alignment horizontal="left" wrapText="1"/>
    </xf>
    <xf numFmtId="183" fontId="13" fillId="0" borderId="18" xfId="0" applyNumberFormat="1" applyFont="1" applyFill="1" applyBorder="1" applyAlignment="1">
      <alignment horizontal="left" shrinkToFit="1"/>
    </xf>
    <xf numFmtId="49" fontId="18" fillId="0" borderId="0" xfId="0" applyNumberFormat="1" applyFont="1" applyFill="1" applyBorder="1" applyAlignment="1">
      <alignment horizontal="center" wrapText="1"/>
    </xf>
    <xf numFmtId="0" fontId="18" fillId="0" borderId="17" xfId="0" applyNumberFormat="1" applyFont="1" applyFill="1" applyBorder="1" applyAlignment="1">
      <alignment wrapText="1"/>
    </xf>
    <xf numFmtId="0" fontId="18" fillId="0" borderId="0" xfId="0" applyNumberFormat="1" applyFont="1" applyFill="1" applyBorder="1" applyAlignment="1">
      <alignment wrapText="1"/>
    </xf>
    <xf numFmtId="0" fontId="18" fillId="0" borderId="17" xfId="0" applyFont="1" applyFill="1" applyBorder="1" applyAlignment="1">
      <alignment horizontal="center" wrapText="1"/>
    </xf>
    <xf numFmtId="49" fontId="0" fillId="0" borderId="0" xfId="0" applyNumberFormat="1" applyFont="1" applyFill="1" applyBorder="1" applyAlignment="1">
      <alignment horizontal="center"/>
    </xf>
    <xf numFmtId="0" fontId="0" fillId="0" borderId="0" xfId="0" applyNumberFormat="1" applyFont="1" applyFill="1" applyBorder="1" applyAlignment="1">
      <alignment horizontal="center" wrapText="1"/>
    </xf>
    <xf numFmtId="0" fontId="0" fillId="0" borderId="19" xfId="0" applyFont="1" applyFill="1" applyBorder="1" applyAlignment="1">
      <alignment horizontal="center" wrapText="1"/>
    </xf>
    <xf numFmtId="0" fontId="0" fillId="0" borderId="0" xfId="0" applyFont="1" applyFill="1" applyBorder="1" applyAlignment="1">
      <alignment horizontal="center" wrapText="1"/>
    </xf>
    <xf numFmtId="0" fontId="0" fillId="0" borderId="0" xfId="0" applyFont="1" applyFill="1" applyBorder="1" applyAlignment="1">
      <alignment horizontal="center"/>
    </xf>
    <xf numFmtId="49" fontId="18" fillId="0" borderId="0" xfId="0" applyNumberFormat="1" applyFont="1" applyFill="1" applyBorder="1" applyAlignment="1">
      <alignment wrapText="1"/>
    </xf>
    <xf numFmtId="0" fontId="18" fillId="0" borderId="0" xfId="0" applyNumberFormat="1" applyFont="1" applyFill="1" applyBorder="1" applyAlignment="1">
      <alignment horizontal="left" wrapText="1"/>
    </xf>
    <xf numFmtId="0" fontId="18" fillId="0" borderId="17" xfId="0" applyNumberFormat="1" applyFont="1" applyFill="1" applyBorder="1" applyAlignment="1">
      <alignment horizontal="center" wrapText="1"/>
    </xf>
    <xf numFmtId="49" fontId="0" fillId="0" borderId="0" xfId="0" applyNumberFormat="1" applyFont="1" applyFill="1" applyBorder="1" applyAlignment="1">
      <alignment horizontal="center" wrapText="1"/>
    </xf>
    <xf numFmtId="31" fontId="18" fillId="0" borderId="0" xfId="0" applyNumberFormat="1" applyFont="1" applyFill="1" applyBorder="1" applyAlignment="1">
      <alignment horizontal="center" wrapText="1"/>
    </xf>
    <xf numFmtId="0" fontId="18" fillId="0" borderId="0" xfId="0" applyFont="1" applyFill="1" applyBorder="1" applyAlignment="1">
      <alignment horizontal="center" wrapText="1"/>
    </xf>
  </cellXfs>
  <cellStyles count="14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1 2" xfId="49"/>
    <cellStyle name="20% - 强调文字颜色 2 2" xfId="50"/>
    <cellStyle name="20% - 强调文字颜色 3 2" xfId="51"/>
    <cellStyle name="20% - 强调文字颜色 4 2" xfId="52"/>
    <cellStyle name="20% - 强调文字颜色 5 2" xfId="53"/>
    <cellStyle name="20% - 强调文字颜色 6 2" xfId="54"/>
    <cellStyle name="20% - 着色 3 2" xfId="55"/>
    <cellStyle name="20% - 着色 4 2" xfId="56"/>
    <cellStyle name="20% - 着色 5 2" xfId="57"/>
    <cellStyle name="20% - 着色 6 2" xfId="58"/>
    <cellStyle name="40% - 强调文字颜色 1 2" xfId="59"/>
    <cellStyle name="40% - 强调文字颜色 2 2" xfId="60"/>
    <cellStyle name="40% - 强调文字颜色 3 2" xfId="61"/>
    <cellStyle name="40% - 强调文字颜色 6 2" xfId="62"/>
    <cellStyle name="40% - 着色 4 2" xfId="63"/>
    <cellStyle name="60% - 强调文字颜色 1 2" xfId="64"/>
    <cellStyle name="60% - 强调文字颜色 2 2" xfId="65"/>
    <cellStyle name="60% - 强调文字颜色 3 2" xfId="66"/>
    <cellStyle name="60% - 强调文字颜色 4 2" xfId="67"/>
    <cellStyle name="60% - 强调文字颜色 5 2" xfId="68"/>
    <cellStyle name="60% - 强调文字颜色 6 2" xfId="69"/>
    <cellStyle name="60% - 着色 1 2" xfId="70"/>
    <cellStyle name="60% - 着色 2 2" xfId="71"/>
    <cellStyle name="60% - 着色 3 2" xfId="72"/>
    <cellStyle name="60% - 着色 4 2" xfId="73"/>
    <cellStyle name="60% - 着色 6 2" xfId="74"/>
    <cellStyle name="F2" xfId="75"/>
    <cellStyle name="F4" xfId="76"/>
    <cellStyle name="Grey" xfId="77"/>
    <cellStyle name="Input [yellow]" xfId="78"/>
    <cellStyle name="Normal - Style1" xfId="79"/>
    <cellStyle name="Normal_0105第二套审计报表定稿" xfId="80"/>
    <cellStyle name="Percent [2]" xfId="81"/>
    <cellStyle name="S1-0" xfId="82"/>
    <cellStyle name="S1-1" xfId="83"/>
    <cellStyle name="S1-2" xfId="84"/>
    <cellStyle name="S1-3" xfId="85"/>
    <cellStyle name="S1-4" xfId="86"/>
    <cellStyle name="S1-5" xfId="87"/>
    <cellStyle name="S1-6" xfId="88"/>
    <cellStyle name="百分比 2" xfId="89"/>
    <cellStyle name="百分比 2 2" xfId="90"/>
    <cellStyle name="标题 1 2" xfId="91"/>
    <cellStyle name="标题 10" xfId="92"/>
    <cellStyle name="标题 2 2" xfId="93"/>
    <cellStyle name="标题 3 2" xfId="94"/>
    <cellStyle name="标题 4 2" xfId="95"/>
    <cellStyle name="差 2" xfId="96"/>
    <cellStyle name="差_第200章_1" xfId="97"/>
    <cellStyle name="差_各建筑物估算及年度计划" xfId="98"/>
    <cellStyle name="差_环保费用估算（定稿）" xfId="99"/>
    <cellStyle name="差_刘老涧二站概算0811" xfId="100"/>
    <cellStyle name="差_新孟河金武路桥段河道工程量清单" xfId="101"/>
    <cellStyle name="差_影响处理工程（定稿）" xfId="102"/>
    <cellStyle name="常规 10" xfId="103"/>
    <cellStyle name="常规 19 4 2" xfId="104"/>
    <cellStyle name="常规 2" xfId="105"/>
    <cellStyle name="常规 2 23 2 2" xfId="106"/>
    <cellStyle name="常规 30 2" xfId="107"/>
    <cellStyle name="常规 7 2" xfId="108"/>
    <cellStyle name="好 2" xfId="109"/>
    <cellStyle name="好_第200章_1" xfId="110"/>
    <cellStyle name="好_各建筑物估算及年度计划" xfId="111"/>
    <cellStyle name="好_环保费用估算（定稿）" xfId="112"/>
    <cellStyle name="好_刘老涧二站概算0811" xfId="113"/>
    <cellStyle name="好_新孟河金武路桥段河道工程量清单 2" xfId="114"/>
    <cellStyle name="好_影响处理工程（定稿） 2" xfId="115"/>
    <cellStyle name="汇总 2 10 2 2" xfId="116"/>
    <cellStyle name="货币 2 2" xfId="117"/>
    <cellStyle name="货币 2 2 2" xfId="118"/>
    <cellStyle name="货币 4" xfId="119"/>
    <cellStyle name="计算 2 10 2 2" xfId="120"/>
    <cellStyle name="检查单元格 2 10 2 2" xfId="121"/>
    <cellStyle name="解释性文本 2 10 2 2" xfId="122"/>
    <cellStyle name="警告文本 2 10 2 2" xfId="123"/>
    <cellStyle name="链接单元格 2 10 2 2" xfId="124"/>
    <cellStyle name="强调文字颜色 1 2 10 2 2" xfId="125"/>
    <cellStyle name="强调文字颜色 2 2 10 2 2" xfId="126"/>
    <cellStyle name="强调文字颜色 3 2 10 2 2" xfId="127"/>
    <cellStyle name="强调文字颜色 6 2 10 2 2" xfId="128"/>
    <cellStyle name="适中 2 10 2 2" xfId="129"/>
    <cellStyle name="输出 2 10 2 2" xfId="130"/>
    <cellStyle name="输入 2 10 2 2" xfId="131"/>
    <cellStyle name="未定义 2" xfId="132"/>
    <cellStyle name="样式 1 2" xfId="133"/>
    <cellStyle name="注释 2 10 2 2" xfId="134"/>
    <cellStyle name="常规_清单" xfId="135"/>
    <cellStyle name="常规 3" xfId="136"/>
    <cellStyle name="常规 21 2" xfId="137"/>
    <cellStyle name="常规 10 3" xfId="138"/>
    <cellStyle name="常规 2 23 2" xfId="139"/>
  </cellStyles>
  <tableStyles count="0" defaultTableStyle="TableStyleMedium9" defaultPivotStyle="PivotStyleLight16"/>
  <colors>
    <mruColors>
      <color rgb="00FFFF99"/>
      <color rgb="000000FF"/>
      <color rgb="0000FF00"/>
      <color rgb="0099FFCC"/>
      <color rgb="00CCFFCC"/>
      <color rgb="0000FFFF"/>
      <color rgb="00FFCC99"/>
      <color rgb="0066FF33"/>
      <color rgb="00CCCCFF"/>
      <color rgb="00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2.xml"/><Relationship Id="rId8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0" Type="http://schemas.openxmlformats.org/officeDocument/2006/relationships/styles" Target="styles.xml"/><Relationship Id="rId2" Type="http://schemas.openxmlformats.org/officeDocument/2006/relationships/worksheet" Target="worksheets/sheet2.xml"/><Relationship Id="rId19" Type="http://schemas.openxmlformats.org/officeDocument/2006/relationships/sharedStrings" Target="sharedStrings.xml"/><Relationship Id="rId18" Type="http://schemas.openxmlformats.org/officeDocument/2006/relationships/theme" Target="theme/theme1.xml"/><Relationship Id="rId17" Type="http://schemas.openxmlformats.org/officeDocument/2006/relationships/externalLink" Target="externalLinks/externalLink10.xml"/><Relationship Id="rId16" Type="http://schemas.openxmlformats.org/officeDocument/2006/relationships/externalLink" Target="externalLinks/externalLink9.xml"/><Relationship Id="rId15" Type="http://schemas.openxmlformats.org/officeDocument/2006/relationships/externalLink" Target="externalLinks/externalLink8.xml"/><Relationship Id="rId14" Type="http://schemas.openxmlformats.org/officeDocument/2006/relationships/externalLink" Target="externalLinks/externalLink7.xml"/><Relationship Id="rId13" Type="http://schemas.openxmlformats.org/officeDocument/2006/relationships/externalLink" Target="externalLinks/externalLink6.xml"/><Relationship Id="rId12" Type="http://schemas.openxmlformats.org/officeDocument/2006/relationships/externalLink" Target="externalLinks/externalLink5.xml"/><Relationship Id="rId11" Type="http://schemas.openxmlformats.org/officeDocument/2006/relationships/externalLink" Target="externalLinks/externalLink4.xml"/><Relationship Id="rId10" Type="http://schemas.openxmlformats.org/officeDocument/2006/relationships/externalLink" Target="externalLinks/externalLink3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3" name="Text Box 4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4" name="Text Box 7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5" name="Text Box 8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6" name="Text Box 13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7" name="Text Box 14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8" name="Text Box 17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9" name="Text Box 18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10" name="Text Box 25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11" name="Text Box 26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12" name="Text Box 29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13" name="Text Box 30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14" name="Text Box 33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15" name="Text Box 34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16" name="Text Box 37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17" name="Text Box 38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18" name="Text Box 42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19" name="Text Box 43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20" name="Text Box 46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21" name="Text Box 47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22" name="Text Box 93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23" name="Text Box 94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24" name="Text Box 58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25" name="Text Box 59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26" name="Text Box 62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27" name="Text Box 63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28" name="Text Box 66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29" name="Text Box 67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30" name="Text Box 70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31" name="Text Box 71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32" name="Text Box 74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33" name="Text Box 75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34" name="Text Box 78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35" name="Text Box 79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36" name="Text Box 82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37" name="Text Box 83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38" name="Text Box 86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39" name="Text Box 87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40" name="Text Box 90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41" name="Text Box 91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42" name="Text Box 100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43" name="Text Box 101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44" name="Text Box 104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45" name="Text Box 105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46" name="Text Box 108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47" name="Text Box 109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48" name="Text Box 112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49" name="Text Box 113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50" name="Text Box 116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51" name="Text Box 117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52" name="Text Box 120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53" name="Text Box 121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54" name="Text Box 124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55" name="Text Box 125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56" name="Text Box 128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57" name="Text Box 129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58" name="Text Box 132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59" name="Text Box 133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60" name="Text Box 136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61" name="Text Box 137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62" name="Text Box 140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63" name="Text Box 141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64" name="Text Box 144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65" name="Text Box 145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66" name="Text Box 148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67" name="Text Box 149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68" name="Text Box 160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69" name="Text Box 161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70" name="Text Box 164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71" name="Text Box 165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72" name="Text Box 168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73" name="Text Box 169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74" name="Text Box 172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75" name="Text Box 173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76" name="Text Box 178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77" name="Text Box 179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78" name="Text Box 182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79" name="Text Box 183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80" name="Text Box 190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81" name="Text Box 191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82" name="Text Box 194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83" name="Text Box 195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84" name="Text Box 198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85" name="Text Box 199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86" name="Text Box 202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87" name="Text Box 203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88" name="Text Box 207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89" name="Text Box 208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90" name="Text Box 211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91" name="Text Box 212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92" name="Text Box 219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93" name="Text Box 220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94" name="Text Box 223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95" name="Text Box 224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96" name="Text Box 227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97" name="Text Box 228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98" name="Text Box 231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99" name="Text Box 232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100" name="Text Box 235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101" name="Text Box 236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102" name="Text Box 239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103" name="Text Box 240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104" name="Text Box 243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105" name="Text Box 244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106" name="Text Box 247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107" name="Text Box 248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108" name="Text Box 251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109" name="Text Box 252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110" name="Text Box 255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111" name="Text Box 256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112" name="Text Box 265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113" name="Text Box 266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114" name="Text Box 269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115" name="Text Box 270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116" name="Text Box 273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117" name="Text Box 274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118" name="Text Box 277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119" name="Text Box 278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120" name="Text Box 281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121" name="Text Box 284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122" name="Text Box 285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123" name="Text Box 288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124" name="Text Box 289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125" name="Text Box 292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126" name="Text Box 293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127" name="Text Box 296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128" name="Text Box 297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129" name="Text Box 300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130" name="Text Box 301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131" name="Text Box 304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132" name="Text Box 305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133" name="Text Box 308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134" name="Text Box 309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135" name="Text Box 312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136" name="Text Box 313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137" name="Text Box 324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138" name="Text Box 325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139" name="Text Box 328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1695450</xdr:colOff>
      <xdr:row>0</xdr:row>
      <xdr:rowOff>0</xdr:rowOff>
    </xdr:from>
    <xdr:to>
      <xdr:col>2</xdr:col>
      <xdr:colOff>733425</xdr:colOff>
      <xdr:row>1</xdr:row>
      <xdr:rowOff>123825</xdr:rowOff>
    </xdr:to>
    <xdr:sp>
      <xdr:nvSpPr>
        <xdr:cNvPr id="140" name="Text Box 329"/>
        <xdr:cNvSpPr txBox="1">
          <a:spLocks noChangeArrowheads="1"/>
        </xdr:cNvSpPr>
      </xdr:nvSpPr>
      <xdr:spPr>
        <a:xfrm>
          <a:off x="1619250" y="0"/>
          <a:ext cx="733425" cy="531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111\2012\&#30416;&#38081;&#22616;&#27827;&#36947;&#25972;&#27835;\&#24120;&#29087;&#27573;&#27827;&#36947;&#25307;&#26631;&#22270;&#32440;&#65281;\&#27743;&#33487;&#24037;&#31243;-2\&#21335;&#27700;&#21271;&#35843;\20100926&#37329;&#28246;&#31449;\&#36213;&#23569;&#24179;\&#25237;&#26631;&#25991;&#20214;\&#27700;&#21033;&#27700;&#30005;&#24037;&#31243;\&#25237;&#26631;&#25991;&#20214;03&#29256;\ghh\&#24314;&#20891;&#31435;&#20132;&#19996;&#27573;\&#24314;&#20891;&#19996;&#36335;&#31435;&#20132;&#26725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539A5BE1\&#24314;&#20891;&#19996;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2012\&#30416;&#38081;&#22616;&#27827;&#36947;&#25972;&#27835;\&#24120;&#29087;&#27573;&#27827;&#36947;&#25307;&#26631;&#22270;&#32440;&#65281;\&#27743;&#33487;&#24037;&#31243;-2\&#21335;&#27700;&#21271;&#35843;\20100926&#37329;&#28246;&#31449;\&#36213;&#23569;&#24179;\&#25237;&#26631;&#25991;&#20214;\&#27700;&#21033;&#27700;&#30005;&#24037;&#31243;\&#25237;&#26631;&#25991;&#20214;03&#29256;\ghh\&#24314;&#20891;&#31435;&#20132;&#19996;&#27573;\&#24314;&#20891;&#19996;&#36335;&#31435;&#20132;&#26725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111\&#36213;&#23569;&#24179;\&#25237;&#26631;&#25991;&#20214;\&#27700;&#21033;&#27700;&#30005;&#24037;&#31243;\&#25237;&#26631;&#25991;&#20214;03&#29256;\ghh\&#24314;&#20891;&#31435;&#20132;&#19996;&#27573;\&#24314;&#20891;&#19996;&#36335;&#31435;&#20132;&#26725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36213;&#23569;&#24179;\&#25237;&#26631;&#25991;&#20214;\&#27700;&#21033;&#27700;&#30005;&#24037;&#31243;\&#25237;&#26631;&#25991;&#20214;03&#29256;\ghh\&#24314;&#20891;&#31435;&#20132;&#19996;&#27573;\&#24314;&#20891;&#19996;&#36335;&#31435;&#20132;&#26725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111\&#30338;&#27827;&#31449;100518\Documents%20and%20Settings\Administrator\&#26700;&#38754;\&#36213;&#23569;&#24179;\&#25237;&#26631;&#25991;&#20214;\&#27700;&#21033;&#27700;&#30005;&#24037;&#31243;\&#25237;&#26631;&#25991;&#20214;03&#29256;\ghh\&#24314;&#20891;&#31435;&#20132;&#19996;&#27573;\&#24314;&#20891;&#19996;&#36335;&#31435;&#20132;&#26725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30338;&#27827;&#31449;100518\Documents%20and%20Settings\Administrator\&#26700;&#38754;\&#36213;&#23569;&#24179;\&#25237;&#26631;&#25991;&#20214;\&#27700;&#21033;&#27700;&#30005;&#24037;&#31243;\&#25237;&#26631;&#25991;&#20214;03&#29256;\ghh\&#24314;&#20891;&#31435;&#20132;&#19996;&#27573;\&#24314;&#20891;&#19996;&#36335;&#31435;&#20132;&#2672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EA09\&#30005;&#35805;&#26126;&#32454;&#34920;\&#33487;&#24030;&#65288;&#26080;&#27719;&#24635;,&#21556;&#27743;&#32447;&#36335;&#20462;&#25913;&#65289;\&#24066;&#26412;&#37096;\&#27743;&#33487;&#33487;&#24030;&#26412;&#37096;&#65288;&#20013;&#22830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36213;&#23569;&#24179;\&#25237;&#26631;&#25991;&#20214;\&#27700;&#21033;&#27700;&#30005;&#24037;&#31243;\&#25237;&#26631;&#25991;&#20214;03&#29256;\ghh\&#24314;&#20891;&#31435;&#20132;&#19996;&#27573;\&#24314;&#20891;&#19996;&#36335;&#31435;&#20132;&#26725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6BB718F\&#24314;&#20891;&#19996;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基础费用表"/>
      <sheetName val="参数"/>
      <sheetName val="临时报价"/>
      <sheetName val="机械台班"/>
      <sheetName val="材料"/>
      <sheetName val="费率表"/>
      <sheetName val="单价分析表"/>
      <sheetName val="清单"/>
      <sheetName val="清单汇总"/>
      <sheetName val="大宗材料费"/>
      <sheetName val="付款计划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基础费用表"/>
      <sheetName val="参数"/>
      <sheetName val="临时报价"/>
      <sheetName val="机械台班"/>
      <sheetName val="材料"/>
      <sheetName val="费率表"/>
      <sheetName val="单价分析表"/>
      <sheetName val="清单"/>
      <sheetName val="清单汇总"/>
      <sheetName val="大宗材料费"/>
      <sheetName val="付款计划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基础费用表"/>
      <sheetName val="参数"/>
      <sheetName val="临时报价"/>
      <sheetName val="机械台班"/>
      <sheetName val="材料"/>
      <sheetName val="费率表"/>
      <sheetName val="单价分析表"/>
      <sheetName val="清单"/>
      <sheetName val="清单汇总"/>
      <sheetName val="大宗材料费"/>
      <sheetName val="付款计划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基础费用表"/>
      <sheetName val="参数"/>
      <sheetName val="临时报价"/>
      <sheetName val="机械台班"/>
      <sheetName val="材料"/>
      <sheetName val="费率表"/>
      <sheetName val="单价分析表"/>
      <sheetName val="清单"/>
      <sheetName val="清单汇总"/>
      <sheetName val="大宗材料费"/>
      <sheetName val="付款计划"/>
    </sheetNames>
    <sheetDataSet>
      <sheetData sheetId="0"/>
      <sheetData sheetId="1"/>
      <sheetData sheetId="2"/>
      <sheetData sheetId="3"/>
      <sheetData sheetId="4" refreshError="1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基础费用表"/>
      <sheetName val="参数"/>
      <sheetName val="临时报价"/>
      <sheetName val="机械台班"/>
      <sheetName val="材料"/>
      <sheetName val="费率表"/>
      <sheetName val="单价分析表"/>
      <sheetName val="清单"/>
      <sheetName val="清单汇总"/>
      <sheetName val="大宗材料费"/>
      <sheetName val="付款计划"/>
    </sheetNames>
    <sheetDataSet>
      <sheetData sheetId="0"/>
      <sheetData sheetId="1"/>
      <sheetData sheetId="2"/>
      <sheetData sheetId="3"/>
      <sheetData sheetId="4" refreshError="1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参数"/>
      <sheetName val="材料"/>
    </sheetNames>
    <sheetDataSet>
      <sheetData sheetId="0"/>
      <sheetData sheetId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参数"/>
      <sheetName val="材料"/>
    </sheetNames>
    <sheetDataSet>
      <sheetData sheetId="0"/>
      <sheetData sheetId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      "/>
      <sheetName val="评估结果分类汇总表"/>
      <sheetName val="流动资产汇总表"/>
      <sheetName val="流动资产--货币"/>
      <sheetName val="流动资产--货币 (2)"/>
      <sheetName val="流动资产--货币 (3)"/>
      <sheetName val="短投汇总表"/>
      <sheetName val="短投"/>
      <sheetName val="短投 (2)"/>
      <sheetName val="流动资产--票据"/>
      <sheetName val="流动资产--应收"/>
      <sheetName val="流动资产--备用金"/>
      <sheetName val="流动资产--其他应收 (2)"/>
      <sheetName val="流动资产--其他应收"/>
      <sheetName val="流动资产--存货"/>
      <sheetName val="流动资产-库存材料"/>
      <sheetName val="流动资产-材料采购"/>
      <sheetName val="流动资产-在库低值"/>
      <sheetName val="流动资产-商品采购"/>
      <sheetName val="流动资产-委托加工材料"/>
      <sheetName val="流动资产-库存商品"/>
      <sheetName val="流动资产-附属生产"/>
      <sheetName val="流动资产-出租商品"/>
      <sheetName val="流动资产-在用低值"/>
      <sheetName val="流动资产--待摊"/>
      <sheetName val="流动资产--待处理"/>
      <sheetName val="一年到期长期债券"/>
      <sheetName val="其他流动资产"/>
      <sheetName val="长期投资汇总表"/>
      <sheetName val="长期投资--股票"/>
      <sheetName val="长期投资--债券"/>
      <sheetName val="长期投资--其他投资"/>
      <sheetName val="固定资产汇总表"/>
      <sheetName val="房屋建筑物"/>
      <sheetName val="构筑物"/>
      <sheetName val="机器设备"/>
      <sheetName val="车辆"/>
      <sheetName val="电子设备"/>
      <sheetName val="电源设备"/>
      <sheetName val="电信机械设备"/>
      <sheetName val="线路设备"/>
      <sheetName val="固定_土地"/>
      <sheetName val="土建工程"/>
      <sheetName val="设备安装"/>
      <sheetName val="固定资产清理"/>
      <sheetName val="待处理固定资产"/>
      <sheetName val="土地使用权"/>
      <sheetName val="其他无形资产"/>
      <sheetName val="开办费"/>
      <sheetName val="长期待摊费用"/>
      <sheetName val="其他长期资产"/>
      <sheetName val="递延税款借项"/>
      <sheetName val="流动负债汇总表"/>
      <sheetName val="短期借款"/>
      <sheetName val="应付票据"/>
      <sheetName val="应付帐款"/>
      <sheetName val="预收帐款"/>
      <sheetName val="Sheet2"/>
      <sheetName val="其他应付款"/>
      <sheetName val="应付工资"/>
      <sheetName val="应付福利费"/>
      <sheetName val="未交税金"/>
      <sheetName val="收支差额"/>
      <sheetName val="未付利润"/>
      <sheetName val="其它未交款"/>
      <sheetName val="预提费用"/>
      <sheetName val="一年内到期长期负债"/>
      <sheetName val="其他流动负债"/>
      <sheetName val="长期负债汇总表"/>
      <sheetName val="长期借款"/>
      <sheetName val="应付债券"/>
      <sheetName val="长期应付款"/>
      <sheetName val="其他长期负债"/>
      <sheetName val="递延税款贷项"/>
      <sheetName val="XL4Popp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基础费用表"/>
      <sheetName val="参数"/>
      <sheetName val="临时报价"/>
      <sheetName val="机械台班"/>
      <sheetName val="材料"/>
      <sheetName val="费率表"/>
      <sheetName val="单价分析表"/>
      <sheetName val="清单"/>
      <sheetName val="清单汇总"/>
      <sheetName val="大宗材料费"/>
      <sheetName val="付款计划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基础费用表"/>
      <sheetName val="参数"/>
      <sheetName val="临时报价"/>
      <sheetName val="机械台班"/>
      <sheetName val="材料"/>
      <sheetName val="费率表"/>
      <sheetName val="单价分析表"/>
      <sheetName val="清单"/>
      <sheetName val="清单汇总"/>
      <sheetName val="大宗材料费"/>
      <sheetName val="付款计划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5"/>
  <sheetViews>
    <sheetView topLeftCell="A11" workbookViewId="0">
      <selection activeCell="C7" sqref="C7"/>
    </sheetView>
  </sheetViews>
  <sheetFormatPr defaultColWidth="9" defaultRowHeight="14.25" outlineLevelCol="4"/>
  <cols>
    <col min="1" max="1" width="15.75" customWidth="1"/>
    <col min="2" max="2" width="20.25" customWidth="1"/>
    <col min="3" max="3" width="15.5" customWidth="1"/>
    <col min="4" max="4" width="7.125" customWidth="1"/>
    <col min="5" max="5" width="16.75" customWidth="1"/>
  </cols>
  <sheetData>
    <row r="1" ht="39.95" customHeight="1" spans="1:5">
      <c r="A1" s="175"/>
      <c r="B1" s="176" t="s">
        <v>0</v>
      </c>
      <c r="C1" s="176"/>
      <c r="D1" s="176"/>
      <c r="E1" s="177" t="s">
        <v>1</v>
      </c>
    </row>
    <row r="2" ht="22.5" spans="1:5">
      <c r="A2" s="178"/>
      <c r="B2" s="178"/>
      <c r="C2" s="178"/>
      <c r="D2" s="177"/>
      <c r="E2" s="179"/>
    </row>
    <row r="3" ht="46.5" spans="1:5">
      <c r="A3" s="180"/>
      <c r="B3" s="181" t="s">
        <v>2</v>
      </c>
      <c r="C3" s="181"/>
      <c r="D3" s="181"/>
      <c r="E3" s="180"/>
    </row>
    <row r="4" spans="1:5">
      <c r="A4" s="182"/>
      <c r="B4" s="182"/>
      <c r="C4" s="182"/>
      <c r="D4" s="182"/>
      <c r="E4" s="183"/>
    </row>
    <row r="5" ht="37.5" spans="1:5">
      <c r="A5" s="184" t="s">
        <v>3</v>
      </c>
      <c r="B5" s="185">
        <f>汇总表!D13</f>
        <v>2198286.90940563</v>
      </c>
      <c r="C5" s="185"/>
      <c r="D5" s="185"/>
      <c r="E5" s="185"/>
    </row>
    <row r="6" ht="20.25" spans="1:5">
      <c r="A6" s="184" t="s">
        <v>4</v>
      </c>
      <c r="B6" s="186" t="s">
        <v>5</v>
      </c>
      <c r="C6" s="186"/>
      <c r="D6" s="186"/>
      <c r="E6" s="186"/>
    </row>
    <row r="7" ht="37.5" spans="1:5">
      <c r="A7" s="187" t="s">
        <v>6</v>
      </c>
      <c r="B7" s="188"/>
      <c r="C7" s="189" t="s">
        <v>7</v>
      </c>
      <c r="D7" s="190"/>
      <c r="E7" s="190"/>
    </row>
    <row r="8" spans="1:5">
      <c r="A8" s="191"/>
      <c r="B8" s="192" t="s">
        <v>8</v>
      </c>
      <c r="C8" s="192"/>
      <c r="D8" s="193" t="s">
        <v>9</v>
      </c>
      <c r="E8" s="193"/>
    </row>
    <row r="9" spans="1:5">
      <c r="A9" s="191"/>
      <c r="B9" s="192"/>
      <c r="C9" s="192"/>
      <c r="D9" s="194"/>
      <c r="E9" s="195"/>
    </row>
    <row r="10" ht="56.25" spans="1:5">
      <c r="A10" s="196" t="s">
        <v>10</v>
      </c>
      <c r="B10" s="188"/>
      <c r="C10" s="197" t="s">
        <v>11</v>
      </c>
      <c r="D10" s="190"/>
      <c r="E10" s="190"/>
    </row>
    <row r="11" ht="45" customHeight="1" spans="1:5">
      <c r="A11" s="191"/>
      <c r="B11" s="192" t="s">
        <v>12</v>
      </c>
      <c r="C11" s="192"/>
      <c r="D11" s="194" t="s">
        <v>12</v>
      </c>
      <c r="E11" s="194"/>
    </row>
    <row r="12" ht="40.5" customHeight="1" spans="1:5">
      <c r="A12" s="196" t="s">
        <v>13</v>
      </c>
      <c r="B12" s="198"/>
      <c r="C12" s="197" t="s">
        <v>14</v>
      </c>
      <c r="D12" s="190"/>
      <c r="E12" s="190"/>
    </row>
    <row r="13" ht="49.5" customHeight="1" spans="1:5">
      <c r="A13" s="199"/>
      <c r="B13" s="199" t="s">
        <v>15</v>
      </c>
      <c r="C13" s="199"/>
      <c r="D13" s="199" t="s">
        <v>16</v>
      </c>
      <c r="E13" s="199"/>
    </row>
    <row r="14" ht="38.25" customHeight="1" spans="1:5">
      <c r="A14" s="175"/>
      <c r="B14" s="175"/>
      <c r="C14" s="175"/>
      <c r="D14" s="175"/>
      <c r="E14" s="179"/>
    </row>
    <row r="15" ht="42" customHeight="1" spans="1:5">
      <c r="A15" s="187" t="s">
        <v>17</v>
      </c>
      <c r="B15" s="200"/>
      <c r="C15" s="189" t="s">
        <v>18</v>
      </c>
      <c r="D15" s="201"/>
      <c r="E15" s="201"/>
    </row>
  </sheetData>
  <mergeCells count="11">
    <mergeCell ref="B1:D1"/>
    <mergeCell ref="B3:D3"/>
    <mergeCell ref="B5:E5"/>
    <mergeCell ref="B6:E6"/>
    <mergeCell ref="D7:E7"/>
    <mergeCell ref="D8:E8"/>
    <mergeCell ref="D10:E10"/>
    <mergeCell ref="D11:E11"/>
    <mergeCell ref="D12:E12"/>
    <mergeCell ref="D13:E13"/>
    <mergeCell ref="D15:E15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:K16"/>
  <sheetViews>
    <sheetView showZeros="0" tabSelected="1" zoomScaleSheetLayoutView="120" workbookViewId="0">
      <selection activeCell="B13" sqref="B13:C13"/>
    </sheetView>
  </sheetViews>
  <sheetFormatPr defaultColWidth="9" defaultRowHeight="30" customHeight="1"/>
  <cols>
    <col min="1" max="2" width="10.625" customWidth="1"/>
    <col min="3" max="3" width="35.625" customWidth="1"/>
    <col min="4" max="5" width="12.625" style="116" customWidth="1"/>
    <col min="6" max="11" width="9.625" style="135" customWidth="1"/>
  </cols>
  <sheetData>
    <row r="1" ht="32.1" customHeight="1" spans="1:5">
      <c r="A1" s="123" t="s">
        <v>19</v>
      </c>
      <c r="B1" s="123"/>
      <c r="C1" s="123"/>
      <c r="D1" s="123"/>
      <c r="E1" s="123"/>
    </row>
    <row r="2" ht="26.1" customHeight="1" spans="1:5">
      <c r="A2" s="90"/>
      <c r="B2" s="90"/>
      <c r="C2" s="90"/>
      <c r="D2" s="90"/>
      <c r="E2" s="90"/>
    </row>
    <row r="3" s="114" customFormat="1" ht="26.1" customHeight="1" spans="1:11">
      <c r="A3" s="17" t="s">
        <v>20</v>
      </c>
      <c r="B3" s="19" t="s">
        <v>21</v>
      </c>
      <c r="C3" s="19" t="s">
        <v>22</v>
      </c>
      <c r="D3" s="164" t="s">
        <v>23</v>
      </c>
      <c r="E3" s="165"/>
      <c r="F3" s="166"/>
      <c r="G3" s="166"/>
      <c r="H3" s="166"/>
      <c r="I3" s="166"/>
      <c r="J3" s="166"/>
      <c r="K3" s="166"/>
    </row>
    <row r="4" ht="26.1" customHeight="1" spans="1:5">
      <c r="A4" s="23">
        <v>1</v>
      </c>
      <c r="B4" s="100">
        <v>100</v>
      </c>
      <c r="C4" s="100" t="s">
        <v>24</v>
      </c>
      <c r="D4" s="103">
        <f>'100章'!F11</f>
        <v>61120.38110563</v>
      </c>
      <c r="E4" s="167"/>
    </row>
    <row r="5" ht="26.1" customHeight="1" spans="1:5">
      <c r="A5" s="23">
        <v>2</v>
      </c>
      <c r="B5" s="100">
        <v>200</v>
      </c>
      <c r="C5" s="100" t="s">
        <v>25</v>
      </c>
      <c r="D5" s="103">
        <f>'200章'!F14</f>
        <v>87352.3866</v>
      </c>
      <c r="E5" s="167"/>
    </row>
    <row r="6" ht="26.1" customHeight="1" spans="1:5">
      <c r="A6" s="23">
        <v>3</v>
      </c>
      <c r="B6" s="100">
        <v>300</v>
      </c>
      <c r="C6" s="100" t="s">
        <v>26</v>
      </c>
      <c r="D6" s="103">
        <f>'300章'!F34</f>
        <v>1772476.7217</v>
      </c>
      <c r="E6" s="167"/>
    </row>
    <row r="7" ht="26.1" customHeight="1" spans="1:5">
      <c r="A7" s="23">
        <v>4</v>
      </c>
      <c r="B7" s="100">
        <v>400</v>
      </c>
      <c r="C7" s="100" t="s">
        <v>27</v>
      </c>
      <c r="D7" s="103">
        <f>'400章'!F13</f>
        <v>83430.62</v>
      </c>
      <c r="E7" s="167"/>
    </row>
    <row r="8" ht="26.1" customHeight="1" spans="1:5">
      <c r="A8" s="23">
        <v>5</v>
      </c>
      <c r="B8" s="100">
        <v>500</v>
      </c>
      <c r="C8" s="100" t="s">
        <v>28</v>
      </c>
      <c r="D8" s="168" t="s">
        <v>29</v>
      </c>
      <c r="E8" s="167"/>
    </row>
    <row r="9" ht="26.1" customHeight="1" spans="1:7">
      <c r="A9" s="23">
        <v>6</v>
      </c>
      <c r="B9" s="100">
        <v>600</v>
      </c>
      <c r="C9" s="100" t="s">
        <v>30</v>
      </c>
      <c r="D9" s="103">
        <f>'600章'!F29</f>
        <v>113906.8</v>
      </c>
      <c r="E9" s="167"/>
      <c r="F9" s="138"/>
      <c r="G9" s="138"/>
    </row>
    <row r="10" ht="26.1" customHeight="1" spans="1:6">
      <c r="A10" s="23">
        <v>7</v>
      </c>
      <c r="B10" s="100">
        <v>700</v>
      </c>
      <c r="C10" s="100" t="s">
        <v>31</v>
      </c>
      <c r="D10" s="168" t="s">
        <v>29</v>
      </c>
      <c r="E10" s="167"/>
      <c r="F10" s="169"/>
    </row>
    <row r="11" ht="26.1" customHeight="1" spans="1:5">
      <c r="A11" s="23">
        <v>8</v>
      </c>
      <c r="B11" s="25" t="s">
        <v>32</v>
      </c>
      <c r="C11" s="25"/>
      <c r="D11" s="103">
        <f>D4+D5+D6+D7+D8+D9+D10</f>
        <v>2118286.90940563</v>
      </c>
      <c r="E11" s="167"/>
    </row>
    <row r="12" ht="26.1" customHeight="1" spans="1:5">
      <c r="A12" s="23">
        <v>9</v>
      </c>
      <c r="B12" s="100" t="s">
        <v>33</v>
      </c>
      <c r="C12" s="100"/>
      <c r="D12" s="168" t="s">
        <v>34</v>
      </c>
      <c r="E12" s="167"/>
    </row>
    <row r="13" ht="26.1" customHeight="1" spans="1:5">
      <c r="A13" s="170">
        <v>10</v>
      </c>
      <c r="B13" s="171" t="s">
        <v>35</v>
      </c>
      <c r="C13" s="171"/>
      <c r="D13" s="172">
        <f>D11+D12</f>
        <v>2198286.90940563</v>
      </c>
      <c r="E13" s="173"/>
    </row>
    <row r="14" s="90" customFormat="1" ht="26.1" customHeight="1" spans="4:11">
      <c r="D14" s="174"/>
      <c r="E14" s="174"/>
      <c r="F14" s="135"/>
      <c r="G14" s="135"/>
      <c r="H14" s="135"/>
      <c r="I14" s="135"/>
      <c r="J14" s="135"/>
      <c r="K14" s="135"/>
    </row>
    <row r="15" s="90" customFormat="1" ht="26.1" customHeight="1" spans="4:11">
      <c r="D15" s="174"/>
      <c r="E15" s="174"/>
      <c r="F15" s="135"/>
      <c r="G15" s="135"/>
      <c r="H15" s="135"/>
      <c r="I15" s="135"/>
      <c r="J15" s="135"/>
      <c r="K15" s="135"/>
    </row>
    <row r="16" ht="26.1" customHeight="1"/>
  </sheetData>
  <mergeCells count="5">
    <mergeCell ref="A1:E1"/>
    <mergeCell ref="A2:E2"/>
    <mergeCell ref="B11:C11"/>
    <mergeCell ref="B12:C12"/>
    <mergeCell ref="B13:C13"/>
  </mergeCells>
  <printOptions horizontalCentered="1"/>
  <pageMargins left="0.236220472440945" right="0.236220472440945" top="0.748031496062992" bottom="0.748031496062992" header="0.31496062992126" footer="0.31496062992126"/>
  <pageSetup paperSize="9" fitToHeight="0" orientation="portrait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2"/>
  <sheetViews>
    <sheetView showZeros="0" zoomScaleSheetLayoutView="120" workbookViewId="0">
      <selection activeCell="F11" sqref="F11"/>
    </sheetView>
  </sheetViews>
  <sheetFormatPr defaultColWidth="8.75" defaultRowHeight="14.25"/>
  <cols>
    <col min="1" max="1" width="6.625" style="140" customWidth="1"/>
    <col min="2" max="2" width="32.625" style="140" customWidth="1"/>
    <col min="3" max="3" width="6.625" style="140" customWidth="1"/>
    <col min="4" max="4" width="10.625" style="141" customWidth="1"/>
    <col min="5" max="6" width="10.625" style="142" customWidth="1"/>
    <col min="7" max="11" width="10.625" style="143" customWidth="1"/>
    <col min="12" max="16384" width="8.75" style="140"/>
  </cols>
  <sheetData>
    <row r="1" ht="32.1" customHeight="1" spans="1:6">
      <c r="A1" s="144" t="s">
        <v>36</v>
      </c>
      <c r="B1" s="144"/>
      <c r="C1" s="144"/>
      <c r="D1" s="144"/>
      <c r="E1" s="144"/>
      <c r="F1" s="144"/>
    </row>
    <row r="2" ht="26.1" customHeight="1" spans="1:6">
      <c r="A2" s="145" t="s">
        <v>37</v>
      </c>
      <c r="B2" s="145"/>
      <c r="C2" s="145"/>
      <c r="D2" s="145"/>
      <c r="E2" s="145"/>
      <c r="F2" s="145"/>
    </row>
    <row r="3" s="139" customFormat="1" ht="26.1" customHeight="1" spans="1:11">
      <c r="A3" s="146" t="s">
        <v>38</v>
      </c>
      <c r="B3" s="147" t="s">
        <v>39</v>
      </c>
      <c r="C3" s="148" t="s">
        <v>40</v>
      </c>
      <c r="D3" s="21" t="s">
        <v>41</v>
      </c>
      <c r="E3" s="21" t="s">
        <v>42</v>
      </c>
      <c r="F3" s="122" t="s">
        <v>43</v>
      </c>
      <c r="G3" s="149"/>
      <c r="H3" s="149"/>
      <c r="I3" s="149"/>
      <c r="J3" s="149"/>
      <c r="K3" s="149"/>
    </row>
    <row r="4" s="139" customFormat="1" ht="26.1" customHeight="1" spans="1:11">
      <c r="A4" s="150">
        <v>101</v>
      </c>
      <c r="B4" s="151" t="s">
        <v>44</v>
      </c>
      <c r="C4" s="152"/>
      <c r="D4" s="152"/>
      <c r="E4" s="153"/>
      <c r="F4" s="154"/>
      <c r="G4" s="149"/>
      <c r="H4" s="149"/>
      <c r="I4" s="149"/>
      <c r="J4" s="149"/>
      <c r="K4" s="149"/>
    </row>
    <row r="5" s="139" customFormat="1" ht="26.1" customHeight="1" spans="1:11">
      <c r="A5" s="150" t="s">
        <v>45</v>
      </c>
      <c r="B5" s="155" t="s">
        <v>46</v>
      </c>
      <c r="C5" s="152"/>
      <c r="D5" s="152"/>
      <c r="E5" s="153"/>
      <c r="F5" s="154"/>
      <c r="G5" s="149"/>
      <c r="H5" s="149"/>
      <c r="I5" s="149"/>
      <c r="J5" s="149"/>
      <c r="K5" s="149"/>
    </row>
    <row r="6" s="139" customFormat="1" ht="41.1" customHeight="1" spans="1:11">
      <c r="A6" s="150" t="s">
        <v>47</v>
      </c>
      <c r="B6" s="156" t="s">
        <v>48</v>
      </c>
      <c r="C6" s="152" t="s">
        <v>49</v>
      </c>
      <c r="D6" s="152">
        <v>1</v>
      </c>
      <c r="E6" s="157">
        <f>('200章'!F14+'300章'!F34+'400章'!F13+'600章'!F29)*0.11%</f>
        <v>2262.88318113</v>
      </c>
      <c r="F6" s="157">
        <f>D6*E6</f>
        <v>2262.88318113</v>
      </c>
      <c r="G6" s="149"/>
      <c r="H6" s="149"/>
      <c r="I6" s="149"/>
      <c r="J6" s="149"/>
      <c r="K6" s="149"/>
    </row>
    <row r="7" ht="26.1" customHeight="1" spans="1:6">
      <c r="A7" s="31">
        <v>102</v>
      </c>
      <c r="B7" s="158" t="s">
        <v>50</v>
      </c>
      <c r="C7" s="33"/>
      <c r="D7" s="33"/>
      <c r="E7" s="159"/>
      <c r="F7" s="159"/>
    </row>
    <row r="8" ht="26.1" customHeight="1" spans="1:6">
      <c r="A8" s="31" t="s">
        <v>51</v>
      </c>
      <c r="B8" s="158" t="s">
        <v>52</v>
      </c>
      <c r="C8" s="33" t="s">
        <v>49</v>
      </c>
      <c r="D8" s="33">
        <v>1</v>
      </c>
      <c r="E8" s="157">
        <f>('200章'!F14+'300章'!F34+'400章'!F13+'600章'!F29)*1.5%</f>
        <v>30857.4979245</v>
      </c>
      <c r="F8" s="157">
        <f t="shared" ref="F8:F10" si="0">D8*E8</f>
        <v>30857.4979245</v>
      </c>
    </row>
    <row r="9" ht="84" spans="1:6">
      <c r="A9" s="31">
        <v>104</v>
      </c>
      <c r="B9" s="158" t="s">
        <v>53</v>
      </c>
      <c r="C9" s="33"/>
      <c r="D9" s="160"/>
      <c r="E9" s="161"/>
      <c r="F9" s="157">
        <f t="shared" si="0"/>
        <v>0</v>
      </c>
    </row>
    <row r="10" ht="26.1" customHeight="1" spans="1:6">
      <c r="A10" s="31" t="s">
        <v>54</v>
      </c>
      <c r="B10" s="158" t="s">
        <v>55</v>
      </c>
      <c r="C10" s="33" t="s">
        <v>49</v>
      </c>
      <c r="D10" s="160">
        <v>1</v>
      </c>
      <c r="E10" s="161">
        <v>28000</v>
      </c>
      <c r="F10" s="157">
        <f t="shared" si="0"/>
        <v>28000</v>
      </c>
    </row>
    <row r="11" s="139" customFormat="1" ht="26.1" customHeight="1" spans="1:11">
      <c r="A11" s="39" t="s">
        <v>56</v>
      </c>
      <c r="B11" s="41"/>
      <c r="C11" s="41"/>
      <c r="D11" s="41"/>
      <c r="E11" s="162"/>
      <c r="F11" s="162">
        <f>SUM(F6:F10)</f>
        <v>61120.38110563</v>
      </c>
      <c r="G11" s="149"/>
      <c r="H11" s="149"/>
      <c r="I11" s="149"/>
      <c r="J11" s="149"/>
      <c r="K11" s="149"/>
    </row>
    <row r="12" spans="2:2">
      <c r="B12" s="163"/>
    </row>
  </sheetData>
  <mergeCells count="3">
    <mergeCell ref="A1:F1"/>
    <mergeCell ref="A2:F2"/>
    <mergeCell ref="A11:D11"/>
  </mergeCells>
  <printOptions horizontalCentered="1"/>
  <pageMargins left="0.236220472440945" right="0.236220472440945" top="0.748031496062992" bottom="0.748031496062992" header="0.31496062992126" footer="0.31496062992126"/>
  <pageSetup paperSize="9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>
    <pageSetUpPr fitToPage="1"/>
  </sheetPr>
  <dimension ref="A1:K33"/>
  <sheetViews>
    <sheetView showZeros="0" zoomScale="145" zoomScaleNormal="145" zoomScaleSheetLayoutView="120" workbookViewId="0">
      <pane ySplit="3" topLeftCell="A4" activePane="bottomLeft" state="frozen"/>
      <selection/>
      <selection pane="bottomLeft" activeCell="F14" sqref="F14"/>
    </sheetView>
  </sheetViews>
  <sheetFormatPr defaultColWidth="9" defaultRowHeight="14.25"/>
  <cols>
    <col min="1" max="1" width="6.625" customWidth="1"/>
    <col min="2" max="2" width="40.75" style="115" customWidth="1"/>
    <col min="3" max="3" width="6.625" customWidth="1"/>
    <col min="4" max="5" width="9.625" style="93" customWidth="1"/>
    <col min="6" max="6" width="12.25" style="116" customWidth="1"/>
    <col min="7" max="7" width="9" style="117" hidden="1" customWidth="1"/>
    <col min="9" max="9" width="12.6666666666667"/>
    <col min="10" max="10" width="13.9166666666667"/>
    <col min="11" max="11" width="12.6666666666667"/>
  </cols>
  <sheetData>
    <row r="1" ht="32.1" customHeight="1" spans="1:6">
      <c r="A1" s="118" t="s">
        <v>57</v>
      </c>
      <c r="B1" s="119"/>
      <c r="C1" s="117"/>
      <c r="D1" s="117"/>
      <c r="E1" s="117"/>
      <c r="F1" s="117"/>
    </row>
    <row r="2" ht="26.1" customHeight="1" spans="1:6">
      <c r="A2" s="120"/>
      <c r="B2" s="121"/>
      <c r="C2" s="120"/>
      <c r="D2" s="120"/>
      <c r="E2" s="120"/>
      <c r="F2" s="120"/>
    </row>
    <row r="3" s="114" customFormat="1" ht="25.5" customHeight="1" spans="1:7">
      <c r="A3" s="17" t="s">
        <v>38</v>
      </c>
      <c r="B3" s="18" t="s">
        <v>39</v>
      </c>
      <c r="C3" s="19" t="s">
        <v>40</v>
      </c>
      <c r="D3" s="20" t="s">
        <v>41</v>
      </c>
      <c r="E3" s="21" t="s">
        <v>42</v>
      </c>
      <c r="F3" s="122" t="s">
        <v>43</v>
      </c>
      <c r="G3" s="123"/>
    </row>
    <row r="4" ht="26.1" customHeight="1" spans="1:7">
      <c r="A4" s="124" t="s">
        <v>58</v>
      </c>
      <c r="B4" s="99" t="s">
        <v>59</v>
      </c>
      <c r="C4" s="25"/>
      <c r="D4" s="26" t="s">
        <v>60</v>
      </c>
      <c r="E4" s="26" t="s">
        <v>60</v>
      </c>
      <c r="F4" s="125" t="s">
        <v>60</v>
      </c>
      <c r="G4" s="117" t="s">
        <v>60</v>
      </c>
    </row>
    <row r="5" ht="26.1" customHeight="1" spans="1:7">
      <c r="A5" s="124" t="s">
        <v>61</v>
      </c>
      <c r="B5" s="99" t="s">
        <v>62</v>
      </c>
      <c r="C5" s="25"/>
      <c r="D5" s="26" t="s">
        <v>60</v>
      </c>
      <c r="E5" s="26" t="s">
        <v>60</v>
      </c>
      <c r="F5" s="125" t="s">
        <v>60</v>
      </c>
      <c r="G5" s="117" t="s">
        <v>60</v>
      </c>
    </row>
    <row r="6" ht="26.1" customHeight="1" spans="1:7">
      <c r="A6" s="124" t="s">
        <v>63</v>
      </c>
      <c r="B6" s="99" t="s">
        <v>64</v>
      </c>
      <c r="C6" s="25" t="s">
        <v>49</v>
      </c>
      <c r="D6" s="26">
        <v>1</v>
      </c>
      <c r="E6" s="26">
        <v>2000</v>
      </c>
      <c r="F6" s="126">
        <f>D6*E6</f>
        <v>2000</v>
      </c>
      <c r="G6" s="117" t="s">
        <v>65</v>
      </c>
    </row>
    <row r="7" ht="26.1" customHeight="1" spans="1:7">
      <c r="A7" s="124" t="s">
        <v>66</v>
      </c>
      <c r="B7" s="99" t="s">
        <v>67</v>
      </c>
      <c r="C7" s="25"/>
      <c r="D7" s="26" t="s">
        <v>60</v>
      </c>
      <c r="E7" s="26" t="s">
        <v>60</v>
      </c>
      <c r="F7" s="126"/>
      <c r="G7" s="117" t="s">
        <v>60</v>
      </c>
    </row>
    <row r="8" ht="26.1" customHeight="1" spans="1:7">
      <c r="A8" s="124" t="s">
        <v>47</v>
      </c>
      <c r="B8" s="99" t="s">
        <v>68</v>
      </c>
      <c r="C8" s="25" t="s">
        <v>69</v>
      </c>
      <c r="D8" s="127">
        <v>765.39</v>
      </c>
      <c r="E8" s="26">
        <v>70.64</v>
      </c>
      <c r="F8" s="126">
        <f>D8*E8</f>
        <v>54067.1496</v>
      </c>
      <c r="G8" s="117" t="s">
        <v>70</v>
      </c>
    </row>
    <row r="9" ht="26.1" customHeight="1" spans="1:6">
      <c r="A9" s="128">
        <v>203</v>
      </c>
      <c r="B9" s="106" t="s">
        <v>71</v>
      </c>
      <c r="C9" s="129"/>
      <c r="D9" s="130"/>
      <c r="E9" s="130"/>
      <c r="F9" s="131"/>
    </row>
    <row r="10" ht="26.1" customHeight="1" spans="1:6">
      <c r="A10" s="128" t="s">
        <v>72</v>
      </c>
      <c r="B10" s="106" t="s">
        <v>73</v>
      </c>
      <c r="C10" s="129" t="s">
        <v>69</v>
      </c>
      <c r="D10" s="130">
        <v>750.4</v>
      </c>
      <c r="E10" s="130">
        <v>24</v>
      </c>
      <c r="F10" s="131">
        <f>D10*E10</f>
        <v>18009.6</v>
      </c>
    </row>
    <row r="11" ht="26.1" customHeight="1" spans="1:6">
      <c r="A11" s="128">
        <v>204</v>
      </c>
      <c r="B11" s="106" t="s">
        <v>74</v>
      </c>
      <c r="C11" s="129"/>
      <c r="D11" s="130"/>
      <c r="E11" s="130"/>
      <c r="F11" s="131"/>
    </row>
    <row r="12" customFormat="1" ht="26.1" customHeight="1" spans="1:8">
      <c r="A12" s="124" t="s">
        <v>47</v>
      </c>
      <c r="B12" s="106" t="s">
        <v>75</v>
      </c>
      <c r="C12" s="132" t="s">
        <v>69</v>
      </c>
      <c r="D12" s="129">
        <v>71.9</v>
      </c>
      <c r="E12" s="129">
        <v>24.23</v>
      </c>
      <c r="F12" s="131">
        <f>D12*E12</f>
        <v>1742.137</v>
      </c>
      <c r="G12" s="117"/>
      <c r="H12" s="51"/>
    </row>
    <row r="13" s="114" customFormat="1" ht="26.1" customHeight="1" spans="1:11">
      <c r="A13" s="124" t="s">
        <v>76</v>
      </c>
      <c r="B13" s="106" t="s">
        <v>77</v>
      </c>
      <c r="C13" s="132" t="s">
        <v>69</v>
      </c>
      <c r="D13" s="129">
        <v>256.3</v>
      </c>
      <c r="E13" s="129">
        <v>45</v>
      </c>
      <c r="F13" s="131">
        <f>D13*E13</f>
        <v>11533.5</v>
      </c>
      <c r="G13" s="123"/>
      <c r="K13"/>
    </row>
    <row r="14" s="114" customFormat="1" ht="26.1" customHeight="1" spans="1:7">
      <c r="A14" s="39" t="s">
        <v>56</v>
      </c>
      <c r="B14" s="40"/>
      <c r="C14" s="41"/>
      <c r="D14" s="41"/>
      <c r="E14" s="133"/>
      <c r="F14" s="134">
        <f>SUM(F6:F13)</f>
        <v>87352.3866</v>
      </c>
      <c r="G14" s="123"/>
    </row>
    <row r="15" ht="26.1" customHeight="1" spans="1:6">
      <c r="A15" s="135"/>
      <c r="B15" s="136"/>
      <c r="C15" s="135"/>
      <c r="D15" s="137"/>
      <c r="E15" s="137"/>
      <c r="F15" s="138"/>
    </row>
    <row r="16" ht="26.1" customHeight="1" spans="1:6">
      <c r="A16" s="135"/>
      <c r="B16" s="136"/>
      <c r="C16" s="135"/>
      <c r="D16" s="137"/>
      <c r="E16" s="137"/>
      <c r="F16" s="138"/>
    </row>
    <row r="17" ht="26.1" customHeight="1" spans="1:6">
      <c r="A17" s="135"/>
      <c r="B17" s="136"/>
      <c r="C17" s="135"/>
      <c r="D17" s="137"/>
      <c r="E17" s="137"/>
      <c r="F17" s="138"/>
    </row>
    <row r="18" ht="26.1" customHeight="1" spans="1:6">
      <c r="A18" s="135"/>
      <c r="B18" s="136"/>
      <c r="C18" s="135"/>
      <c r="D18" s="137"/>
      <c r="E18" s="137"/>
      <c r="F18" s="138"/>
    </row>
    <row r="19" ht="26.1" customHeight="1" spans="1:6">
      <c r="A19" s="135"/>
      <c r="B19" s="136"/>
      <c r="C19" s="135"/>
      <c r="D19" s="137"/>
      <c r="E19" s="137"/>
      <c r="F19" s="138"/>
    </row>
    <row r="20" ht="26.1" customHeight="1" spans="1:6">
      <c r="A20" s="135"/>
      <c r="B20" s="136"/>
      <c r="C20" s="135"/>
      <c r="D20" s="137"/>
      <c r="E20" s="137"/>
      <c r="F20" s="138"/>
    </row>
    <row r="21" ht="26.1" customHeight="1" spans="1:6">
      <c r="A21" s="135"/>
      <c r="B21" s="136"/>
      <c r="C21" s="135"/>
      <c r="D21" s="137"/>
      <c r="E21" s="137"/>
      <c r="F21" s="138"/>
    </row>
    <row r="22" ht="26.1" customHeight="1" spans="1:6">
      <c r="A22" s="135"/>
      <c r="B22" s="136"/>
      <c r="C22" s="135"/>
      <c r="D22" s="137"/>
      <c r="E22" s="137"/>
      <c r="F22" s="138"/>
    </row>
    <row r="23" ht="26.1" customHeight="1" spans="1:6">
      <c r="A23" s="135"/>
      <c r="B23" s="136"/>
      <c r="C23" s="135"/>
      <c r="D23" s="137"/>
      <c r="E23" s="137"/>
      <c r="F23" s="138"/>
    </row>
    <row r="24" ht="26.1" customHeight="1" spans="1:6">
      <c r="A24" s="135"/>
      <c r="B24" s="136"/>
      <c r="C24" s="135"/>
      <c r="D24" s="137"/>
      <c r="E24" s="137"/>
      <c r="F24" s="138"/>
    </row>
    <row r="25" ht="26.1" customHeight="1" spans="1:6">
      <c r="A25" s="135"/>
      <c r="B25" s="136"/>
      <c r="C25" s="135"/>
      <c r="D25" s="137"/>
      <c r="E25" s="137"/>
      <c r="F25" s="138"/>
    </row>
    <row r="26" spans="1:6">
      <c r="A26" s="135"/>
      <c r="B26" s="136"/>
      <c r="C26" s="135"/>
      <c r="D26" s="137"/>
      <c r="E26" s="137"/>
      <c r="F26" s="138"/>
    </row>
    <row r="27" spans="1:6">
      <c r="A27" s="135"/>
      <c r="B27" s="136"/>
      <c r="C27" s="135"/>
      <c r="D27" s="137"/>
      <c r="E27" s="137"/>
      <c r="F27" s="138"/>
    </row>
    <row r="28" spans="1:6">
      <c r="A28" s="135"/>
      <c r="B28" s="136"/>
      <c r="C28" s="135"/>
      <c r="D28" s="137"/>
      <c r="E28" s="137"/>
      <c r="F28" s="138"/>
    </row>
    <row r="29" spans="1:6">
      <c r="A29" s="135"/>
      <c r="B29" s="136"/>
      <c r="C29" s="135"/>
      <c r="D29" s="137"/>
      <c r="E29" s="137"/>
      <c r="F29" s="138"/>
    </row>
    <row r="30" spans="1:6">
      <c r="A30" s="135"/>
      <c r="B30" s="136"/>
      <c r="C30" s="135"/>
      <c r="D30" s="137"/>
      <c r="E30" s="137"/>
      <c r="F30" s="138"/>
    </row>
    <row r="31" spans="1:6">
      <c r="A31" s="135"/>
      <c r="B31" s="136"/>
      <c r="C31" s="135"/>
      <c r="D31" s="137"/>
      <c r="E31" s="137"/>
      <c r="F31" s="138"/>
    </row>
    <row r="32" spans="1:6">
      <c r="A32" s="135"/>
      <c r="B32" s="136"/>
      <c r="C32" s="135"/>
      <c r="D32" s="137"/>
      <c r="E32" s="137"/>
      <c r="F32" s="138"/>
    </row>
    <row r="33" spans="1:6">
      <c r="A33" s="135"/>
      <c r="B33" s="136"/>
      <c r="C33" s="135"/>
      <c r="D33" s="137"/>
      <c r="E33" s="137"/>
      <c r="F33" s="138"/>
    </row>
  </sheetData>
  <mergeCells count="3">
    <mergeCell ref="A1:F1"/>
    <mergeCell ref="A2:F2"/>
    <mergeCell ref="A14:D14"/>
  </mergeCells>
  <printOptions horizontalCentered="1"/>
  <pageMargins left="0.236220472440945" right="0.236220472440945" top="0.748031496062992" bottom="0.748031496062992" header="0.31496062992126" footer="0.31496062992126"/>
  <pageSetup paperSize="9" fitToHeight="0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>
    <pageSetUpPr fitToPage="1"/>
  </sheetPr>
  <dimension ref="A1:F43"/>
  <sheetViews>
    <sheetView showZeros="0" zoomScaleSheetLayoutView="110" workbookViewId="0">
      <pane ySplit="3" topLeftCell="A4" activePane="bottomLeft" state="frozen"/>
      <selection/>
      <selection pane="bottomLeft" activeCell="A26" sqref="A26"/>
    </sheetView>
  </sheetViews>
  <sheetFormatPr defaultColWidth="9" defaultRowHeight="14.25" outlineLevelCol="5"/>
  <cols>
    <col min="1" max="1" width="6.625" customWidth="1"/>
    <col min="2" max="2" width="32.625" style="92" customWidth="1"/>
    <col min="3" max="3" width="6.625" customWidth="1"/>
    <col min="4" max="5" width="9.625" style="93" customWidth="1"/>
    <col min="6" max="6" width="13" style="94" customWidth="1"/>
    <col min="8" max="8" width="10.125"/>
  </cols>
  <sheetData>
    <row r="1" ht="32.1" customHeight="1" spans="1:6">
      <c r="A1" s="95" t="s">
        <v>78</v>
      </c>
      <c r="B1" s="96"/>
      <c r="C1" s="97"/>
      <c r="D1" s="97"/>
      <c r="E1" s="97"/>
      <c r="F1" s="98"/>
    </row>
    <row r="2" s="90" customFormat="1" ht="26.1" customHeight="1" spans="1:6">
      <c r="A2" s="14"/>
      <c r="B2" s="15"/>
      <c r="C2" s="14"/>
      <c r="D2" s="14"/>
      <c r="E2" s="14"/>
      <c r="F2" s="16"/>
    </row>
    <row r="3" s="91" customFormat="1" ht="26.1" customHeight="1" spans="1:6">
      <c r="A3" s="17" t="s">
        <v>38</v>
      </c>
      <c r="B3" s="18" t="s">
        <v>39</v>
      </c>
      <c r="C3" s="19" t="s">
        <v>40</v>
      </c>
      <c r="D3" s="20" t="s">
        <v>41</v>
      </c>
      <c r="E3" s="21" t="s">
        <v>42</v>
      </c>
      <c r="F3" s="22" t="s">
        <v>43</v>
      </c>
    </row>
    <row r="4" s="90" customFormat="1" ht="26.1" customHeight="1" spans="1:6">
      <c r="A4" s="23" t="s">
        <v>79</v>
      </c>
      <c r="B4" s="99" t="s">
        <v>80</v>
      </c>
      <c r="C4" s="100"/>
      <c r="D4" s="101" t="s">
        <v>60</v>
      </c>
      <c r="E4" s="101" t="s">
        <v>60</v>
      </c>
      <c r="F4" s="102" t="s">
        <v>60</v>
      </c>
    </row>
    <row r="5" s="90" customFormat="1" ht="27.95" customHeight="1" spans="1:6">
      <c r="A5" s="23" t="s">
        <v>81</v>
      </c>
      <c r="B5" s="99" t="s">
        <v>82</v>
      </c>
      <c r="C5" s="100"/>
      <c r="D5" s="101" t="s">
        <v>60</v>
      </c>
      <c r="E5" s="101" t="s">
        <v>60</v>
      </c>
      <c r="F5" s="102" t="s">
        <v>60</v>
      </c>
    </row>
    <row r="6" s="90" customFormat="1" ht="26.1" customHeight="1" spans="1:6">
      <c r="A6" s="23" t="s">
        <v>47</v>
      </c>
      <c r="B6" s="99" t="s">
        <v>83</v>
      </c>
      <c r="C6" s="100" t="s">
        <v>69</v>
      </c>
      <c r="D6" s="69">
        <v>87.4</v>
      </c>
      <c r="E6" s="101">
        <v>207.45</v>
      </c>
      <c r="F6" s="102">
        <f t="shared" ref="F6:F9" si="0">D6*E6</f>
        <v>18131.13</v>
      </c>
    </row>
    <row r="7" s="90" customFormat="1" ht="26.1" customHeight="1" spans="1:6">
      <c r="A7" s="23" t="s">
        <v>84</v>
      </c>
      <c r="B7" s="99" t="s">
        <v>85</v>
      </c>
      <c r="C7" s="100"/>
      <c r="D7" s="69" t="s">
        <v>60</v>
      </c>
      <c r="E7" s="101"/>
      <c r="F7" s="102"/>
    </row>
    <row r="8" s="90" customFormat="1" ht="26.1" customHeight="1" spans="1:6">
      <c r="A8" s="23" t="s">
        <v>86</v>
      </c>
      <c r="B8" s="99" t="s">
        <v>87</v>
      </c>
      <c r="C8" s="100" t="s">
        <v>88</v>
      </c>
      <c r="D8" s="69">
        <v>4874</v>
      </c>
      <c r="E8" s="101">
        <v>2.08</v>
      </c>
      <c r="F8" s="102">
        <f t="shared" si="0"/>
        <v>10137.92</v>
      </c>
    </row>
    <row r="9" s="90" customFormat="1" ht="26.1" customHeight="1" spans="1:6">
      <c r="A9" s="23" t="s">
        <v>47</v>
      </c>
      <c r="B9" s="99" t="s">
        <v>89</v>
      </c>
      <c r="C9" s="100" t="s">
        <v>88</v>
      </c>
      <c r="D9" s="69">
        <v>7601</v>
      </c>
      <c r="E9" s="101">
        <v>9.18</v>
      </c>
      <c r="F9" s="102">
        <f t="shared" si="0"/>
        <v>69777.18</v>
      </c>
    </row>
    <row r="10" s="90" customFormat="1" ht="26.1" customHeight="1" spans="1:6">
      <c r="A10" s="23">
        <v>303</v>
      </c>
      <c r="B10" s="99" t="s">
        <v>90</v>
      </c>
      <c r="C10" s="100"/>
      <c r="D10" s="69"/>
      <c r="E10" s="101"/>
      <c r="F10" s="102"/>
    </row>
    <row r="11" s="90" customFormat="1" ht="26.1" customHeight="1" spans="1:6">
      <c r="A11" s="23" t="s">
        <v>91</v>
      </c>
      <c r="B11" s="99" t="s">
        <v>92</v>
      </c>
      <c r="C11" s="100"/>
      <c r="D11" s="69"/>
      <c r="E11" s="101"/>
      <c r="F11" s="102"/>
    </row>
    <row r="12" s="90" customFormat="1" ht="26.1" customHeight="1" spans="1:6">
      <c r="A12" s="23" t="s">
        <v>47</v>
      </c>
      <c r="B12" s="99" t="s">
        <v>93</v>
      </c>
      <c r="C12" s="100" t="s">
        <v>88</v>
      </c>
      <c r="D12" s="69">
        <v>7885.69</v>
      </c>
      <c r="E12" s="101">
        <v>47.89</v>
      </c>
      <c r="F12" s="102">
        <f>D12*E12</f>
        <v>377645.6941</v>
      </c>
    </row>
    <row r="13" s="90" customFormat="1" ht="26.1" customHeight="1" spans="1:6">
      <c r="A13" s="23" t="s">
        <v>76</v>
      </c>
      <c r="B13" s="99" t="s">
        <v>94</v>
      </c>
      <c r="C13" s="100" t="s">
        <v>69</v>
      </c>
      <c r="D13" s="69">
        <v>102.72</v>
      </c>
      <c r="E13" s="101">
        <v>298.05</v>
      </c>
      <c r="F13" s="102">
        <f>D13*E13</f>
        <v>30615.696</v>
      </c>
    </row>
    <row r="14" s="90" customFormat="1" ht="27.95" customHeight="1" spans="1:6">
      <c r="A14" s="23" t="s">
        <v>95</v>
      </c>
      <c r="B14" s="99" t="s">
        <v>96</v>
      </c>
      <c r="C14" s="100"/>
      <c r="D14" s="69" t="s">
        <v>60</v>
      </c>
      <c r="E14" s="101"/>
      <c r="F14" s="102"/>
    </row>
    <row r="15" s="90" customFormat="1" ht="26.1" customHeight="1" spans="1:6">
      <c r="A15" s="23" t="s">
        <v>97</v>
      </c>
      <c r="B15" s="99" t="s">
        <v>98</v>
      </c>
      <c r="C15" s="100"/>
      <c r="D15" s="69"/>
      <c r="E15" s="101"/>
      <c r="F15" s="102"/>
    </row>
    <row r="16" s="90" customFormat="1" ht="27.95" customHeight="1" spans="1:6">
      <c r="A16" s="23" t="s">
        <v>47</v>
      </c>
      <c r="B16" s="99" t="s">
        <v>99</v>
      </c>
      <c r="C16" s="100" t="s">
        <v>88</v>
      </c>
      <c r="D16" s="69">
        <v>12246.746</v>
      </c>
      <c r="E16" s="101">
        <v>77.2</v>
      </c>
      <c r="F16" s="102">
        <f>D16*E16</f>
        <v>945448.7912</v>
      </c>
    </row>
    <row r="17" s="90" customFormat="1" ht="27.95" customHeight="1" spans="1:6">
      <c r="A17" s="23" t="s">
        <v>100</v>
      </c>
      <c r="B17" s="99" t="s">
        <v>101</v>
      </c>
      <c r="C17" s="100"/>
      <c r="D17" s="69" t="s">
        <v>60</v>
      </c>
      <c r="E17" s="101"/>
      <c r="F17" s="102"/>
    </row>
    <row r="18" s="90" customFormat="1" ht="27.95" customHeight="1" spans="1:6">
      <c r="A18" s="23" t="s">
        <v>102</v>
      </c>
      <c r="B18" s="99" t="s">
        <v>103</v>
      </c>
      <c r="C18" s="100"/>
      <c r="D18" s="69" t="s">
        <v>60</v>
      </c>
      <c r="E18" s="101"/>
      <c r="F18" s="102"/>
    </row>
    <row r="19" s="90" customFormat="1" ht="26.1" customHeight="1" spans="1:6">
      <c r="A19" s="23" t="s">
        <v>47</v>
      </c>
      <c r="B19" s="99" t="s">
        <v>104</v>
      </c>
      <c r="C19" s="100" t="s">
        <v>88</v>
      </c>
      <c r="D19" s="69">
        <v>2047.5</v>
      </c>
      <c r="E19" s="101">
        <v>96.34</v>
      </c>
      <c r="F19" s="102">
        <f>D19*E19</f>
        <v>197256.15</v>
      </c>
    </row>
    <row r="20" s="90" customFormat="1" ht="27.95" customHeight="1" spans="1:6">
      <c r="A20" s="23" t="s">
        <v>76</v>
      </c>
      <c r="B20" s="99" t="s">
        <v>105</v>
      </c>
      <c r="C20" s="100" t="s">
        <v>69</v>
      </c>
      <c r="D20" s="69">
        <v>137</v>
      </c>
      <c r="E20" s="101">
        <v>481.93</v>
      </c>
      <c r="F20" s="102">
        <f>D20*E20</f>
        <v>66024.41</v>
      </c>
    </row>
    <row r="21" s="90" customFormat="1" ht="26.1" customHeight="1" spans="1:6">
      <c r="A21" s="23" t="s">
        <v>106</v>
      </c>
      <c r="B21" s="99" t="s">
        <v>107</v>
      </c>
      <c r="C21" s="100" t="s">
        <v>88</v>
      </c>
      <c r="D21" s="69">
        <v>1164.2</v>
      </c>
      <c r="E21" s="101">
        <v>14.93</v>
      </c>
      <c r="F21" s="102">
        <f>D21*E21</f>
        <v>17381.506</v>
      </c>
    </row>
    <row r="22" s="90" customFormat="1" ht="27.95" customHeight="1" spans="1:6">
      <c r="A22" s="23" t="s">
        <v>108</v>
      </c>
      <c r="B22" s="99" t="s">
        <v>109</v>
      </c>
      <c r="C22" s="100" t="s">
        <v>110</v>
      </c>
      <c r="D22" s="69">
        <v>1986</v>
      </c>
      <c r="E22" s="103">
        <v>4.39</v>
      </c>
      <c r="F22" s="102">
        <f>D22*E22</f>
        <v>8718.54</v>
      </c>
    </row>
    <row r="23" s="90" customFormat="1" ht="27.95" customHeight="1" spans="1:6">
      <c r="A23" s="104" t="s">
        <v>111</v>
      </c>
      <c r="B23" s="99" t="s">
        <v>112</v>
      </c>
      <c r="C23" s="100" t="s">
        <v>88</v>
      </c>
      <c r="D23" s="69">
        <v>10</v>
      </c>
      <c r="E23" s="103">
        <v>15.99</v>
      </c>
      <c r="F23" s="102">
        <f>D23*E23</f>
        <v>159.9</v>
      </c>
    </row>
    <row r="24" s="90" customFormat="1" ht="27.95" customHeight="1" spans="1:6">
      <c r="A24" s="23" t="s">
        <v>113</v>
      </c>
      <c r="B24" s="99" t="s">
        <v>114</v>
      </c>
      <c r="C24" s="100"/>
      <c r="D24" s="69" t="s">
        <v>60</v>
      </c>
      <c r="E24" s="103"/>
      <c r="F24" s="102"/>
    </row>
    <row r="25" s="90" customFormat="1" ht="27.95" customHeight="1" spans="1:6">
      <c r="A25" s="23" t="s">
        <v>47</v>
      </c>
      <c r="B25" s="99" t="s">
        <v>115</v>
      </c>
      <c r="C25" s="100" t="s">
        <v>116</v>
      </c>
      <c r="D25" s="69">
        <v>0.88</v>
      </c>
      <c r="E25" s="103">
        <v>4228.38</v>
      </c>
      <c r="F25" s="102">
        <f t="shared" ref="F25:F30" si="1">D25*E25</f>
        <v>3720.9744</v>
      </c>
    </row>
    <row r="26" s="90" customFormat="1" ht="26.1" customHeight="1" spans="1:6">
      <c r="A26" s="104" t="s">
        <v>76</v>
      </c>
      <c r="B26" s="99" t="s">
        <v>117</v>
      </c>
      <c r="C26" s="100" t="s">
        <v>118</v>
      </c>
      <c r="D26" s="69">
        <v>854</v>
      </c>
      <c r="E26" s="103">
        <v>12.19</v>
      </c>
      <c r="F26" s="102">
        <f t="shared" si="1"/>
        <v>10410.26</v>
      </c>
    </row>
    <row r="27" s="90" customFormat="1" ht="26.1" customHeight="1" spans="1:6">
      <c r="A27" s="105">
        <v>307</v>
      </c>
      <c r="B27" s="99" t="s">
        <v>119</v>
      </c>
      <c r="C27" s="105"/>
      <c r="D27" s="105"/>
      <c r="E27" s="105"/>
      <c r="F27" s="105"/>
    </row>
    <row r="28" s="90" customFormat="1" ht="26.1" customHeight="1" spans="1:6">
      <c r="A28" s="23" t="s">
        <v>120</v>
      </c>
      <c r="B28" s="99" t="s">
        <v>121</v>
      </c>
      <c r="C28" s="105" t="s">
        <v>122</v>
      </c>
      <c r="D28" s="25">
        <v>7</v>
      </c>
      <c r="E28" s="105">
        <v>443.34</v>
      </c>
      <c r="F28" s="105">
        <f t="shared" si="1"/>
        <v>3103.38</v>
      </c>
    </row>
    <row r="29" s="90" customFormat="1" ht="26.1" customHeight="1" spans="1:6">
      <c r="A29" s="23" t="s">
        <v>123</v>
      </c>
      <c r="B29" s="99" t="s">
        <v>124</v>
      </c>
      <c r="C29" s="105" t="s">
        <v>122</v>
      </c>
      <c r="D29" s="25">
        <v>7</v>
      </c>
      <c r="E29" s="105">
        <v>706.41</v>
      </c>
      <c r="F29" s="105">
        <f t="shared" si="1"/>
        <v>4944.87</v>
      </c>
    </row>
    <row r="30" s="90" customFormat="1" ht="26.1" customHeight="1" spans="1:6">
      <c r="A30" s="23" t="s">
        <v>125</v>
      </c>
      <c r="B30" s="106" t="s">
        <v>126</v>
      </c>
      <c r="C30" s="107" t="s">
        <v>122</v>
      </c>
      <c r="D30" s="25">
        <v>7</v>
      </c>
      <c r="E30" s="105">
        <v>1285.76</v>
      </c>
      <c r="F30" s="105">
        <f t="shared" si="1"/>
        <v>9000.32</v>
      </c>
    </row>
    <row r="31" s="90" customFormat="1" ht="26.1" customHeight="1" spans="1:6">
      <c r="A31" s="23"/>
      <c r="B31" s="106"/>
      <c r="C31" s="107"/>
      <c r="D31" s="84"/>
      <c r="E31" s="108"/>
      <c r="F31" s="109"/>
    </row>
    <row r="32" s="90" customFormat="1" ht="26.1" customHeight="1" spans="1:6">
      <c r="A32" s="110"/>
      <c r="B32" s="106"/>
      <c r="C32" s="107"/>
      <c r="D32" s="84"/>
      <c r="E32" s="108"/>
      <c r="F32" s="109"/>
    </row>
    <row r="33" s="91" customFormat="1" ht="26.1" customHeight="1" spans="1:6">
      <c r="A33" s="35"/>
      <c r="B33" s="36"/>
      <c r="C33" s="37"/>
      <c r="D33" s="37"/>
      <c r="E33" s="38"/>
      <c r="F33" s="43"/>
    </row>
    <row r="34" s="91" customFormat="1" ht="26.1" customHeight="1" spans="1:6">
      <c r="A34" s="39" t="s">
        <v>56</v>
      </c>
      <c r="B34" s="40"/>
      <c r="C34" s="41"/>
      <c r="D34" s="41"/>
      <c r="E34" s="42"/>
      <c r="F34" s="111">
        <f>SUM(F6:F33)</f>
        <v>1772476.7217</v>
      </c>
    </row>
    <row r="35" ht="26.1" customHeight="1"/>
    <row r="36" ht="26.1" customHeight="1"/>
    <row r="37" ht="26.1" customHeight="1" spans="5:6">
      <c r="E37" s="112"/>
      <c r="F37" s="113"/>
    </row>
    <row r="38" ht="26.1" customHeight="1"/>
    <row r="39" ht="26.1" customHeight="1" spans="2:2">
      <c r="B39" s="51"/>
    </row>
    <row r="40" ht="26.1" customHeight="1" spans="2:2">
      <c r="B40" s="51"/>
    </row>
    <row r="41" ht="26.1" customHeight="1" spans="2:2">
      <c r="B41" s="51"/>
    </row>
    <row r="42" ht="26.1" customHeight="1" spans="2:2">
      <c r="B42" s="51"/>
    </row>
    <row r="43" ht="26.1" customHeight="1" spans="2:2">
      <c r="B43" s="51"/>
    </row>
  </sheetData>
  <mergeCells count="3">
    <mergeCell ref="A1:F1"/>
    <mergeCell ref="A2:F2"/>
    <mergeCell ref="A34:D34"/>
  </mergeCells>
  <printOptions horizontalCentered="1"/>
  <pageMargins left="0.236220472440945" right="0.236220472440945" top="0.748031496062992" bottom="0.748031496062992" header="0.31496062992126" footer="0.31496062992126"/>
  <pageSetup paperSize="9" fitToHeight="0" orientation="portrait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workbookViewId="0">
      <selection activeCell="F13" sqref="F13"/>
    </sheetView>
  </sheetViews>
  <sheetFormatPr defaultColWidth="9" defaultRowHeight="14.25" outlineLevelCol="5"/>
  <cols>
    <col min="1" max="1" width="6.125" customWidth="1"/>
    <col min="2" max="2" width="28.75" style="51" customWidth="1"/>
    <col min="3" max="4" width="8.125" customWidth="1"/>
    <col min="5" max="5" width="11.5833333333333" customWidth="1"/>
    <col min="6" max="6" width="12.1666666666667" customWidth="1"/>
  </cols>
  <sheetData>
    <row r="1" ht="22.5" spans="1:6">
      <c r="A1" s="52" t="s">
        <v>127</v>
      </c>
      <c r="B1" s="53"/>
      <c r="C1" s="52"/>
      <c r="D1" s="52"/>
      <c r="E1" s="52"/>
      <c r="F1" s="52"/>
    </row>
    <row r="2" ht="26.25" customHeight="1" spans="1:6">
      <c r="A2" s="54" t="s">
        <v>128</v>
      </c>
      <c r="B2" s="55"/>
      <c r="C2" s="56"/>
      <c r="D2" s="56"/>
      <c r="E2" s="57"/>
      <c r="F2" s="57"/>
    </row>
    <row r="3" ht="22.5" customHeight="1" spans="1:6">
      <c r="A3" s="58" t="s">
        <v>129</v>
      </c>
      <c r="B3" s="59" t="s">
        <v>130</v>
      </c>
      <c r="C3" s="60" t="s">
        <v>131</v>
      </c>
      <c r="D3" s="60" t="s">
        <v>132</v>
      </c>
      <c r="E3" s="60" t="s">
        <v>133</v>
      </c>
      <c r="F3" s="61" t="s">
        <v>134</v>
      </c>
    </row>
    <row r="4" ht="22.5" customHeight="1" spans="1:6">
      <c r="A4" s="62" t="s">
        <v>135</v>
      </c>
      <c r="B4" s="63"/>
      <c r="C4" s="64"/>
      <c r="D4" s="64"/>
      <c r="E4" s="64"/>
      <c r="F4" s="65"/>
    </row>
    <row r="5" ht="26.25" customHeight="1" spans="1:6">
      <c r="A5" s="66">
        <v>419</v>
      </c>
      <c r="B5" s="67" t="s">
        <v>136</v>
      </c>
      <c r="C5" s="68"/>
      <c r="D5" s="69"/>
      <c r="E5" s="69"/>
      <c r="F5" s="70" t="str">
        <f>IF(D5="","",ROUND(D5*E5,0))</f>
        <v/>
      </c>
    </row>
    <row r="6" ht="26.25" customHeight="1" spans="1:6">
      <c r="A6" s="66" t="s">
        <v>137</v>
      </c>
      <c r="B6" s="67" t="s">
        <v>138</v>
      </c>
      <c r="C6" s="71"/>
      <c r="D6" s="69"/>
      <c r="E6" s="72"/>
      <c r="F6" s="70"/>
    </row>
    <row r="7" ht="81" customHeight="1" spans="1:6">
      <c r="A7" s="73" t="s">
        <v>47</v>
      </c>
      <c r="B7" s="74" t="s">
        <v>139</v>
      </c>
      <c r="C7" s="71" t="s">
        <v>110</v>
      </c>
      <c r="D7" s="69">
        <v>10</v>
      </c>
      <c r="E7" s="72">
        <v>390.32</v>
      </c>
      <c r="F7" s="75">
        <f t="shared" ref="F7:F10" si="0">IF(D7="","",D7*E7)</f>
        <v>3903.2</v>
      </c>
    </row>
    <row r="8" ht="81" customHeight="1" spans="1:6">
      <c r="A8" s="76" t="s">
        <v>76</v>
      </c>
      <c r="B8" s="74" t="s">
        <v>140</v>
      </c>
      <c r="C8" s="71" t="s">
        <v>122</v>
      </c>
      <c r="D8" s="69">
        <v>3</v>
      </c>
      <c r="E8" s="72">
        <v>946.64</v>
      </c>
      <c r="F8" s="75">
        <f t="shared" si="0"/>
        <v>2839.92</v>
      </c>
    </row>
    <row r="9" ht="26.25" customHeight="1" spans="1:6">
      <c r="A9" s="77" t="s">
        <v>141</v>
      </c>
      <c r="B9" s="78" t="s">
        <v>142</v>
      </c>
      <c r="C9" s="79"/>
      <c r="D9" s="69"/>
      <c r="E9" s="72"/>
      <c r="F9" s="75"/>
    </row>
    <row r="10" ht="26.25" customHeight="1" spans="1:6">
      <c r="A10" s="73" t="s">
        <v>47</v>
      </c>
      <c r="B10" s="80" t="s">
        <v>143</v>
      </c>
      <c r="C10" s="81" t="s">
        <v>118</v>
      </c>
      <c r="D10" s="69">
        <v>625</v>
      </c>
      <c r="E10" s="82">
        <v>122.7</v>
      </c>
      <c r="F10" s="75">
        <f t="shared" si="0"/>
        <v>76687.5</v>
      </c>
    </row>
    <row r="11" ht="26.25" customHeight="1" spans="1:6">
      <c r="A11" s="83"/>
      <c r="B11" s="80"/>
      <c r="C11" s="81"/>
      <c r="D11" s="84"/>
      <c r="E11" s="82"/>
      <c r="F11" s="85"/>
    </row>
    <row r="12" ht="26.25" customHeight="1" spans="1:6">
      <c r="A12" s="83"/>
      <c r="B12" s="80"/>
      <c r="C12" s="81"/>
      <c r="D12" s="84"/>
      <c r="E12" s="82"/>
      <c r="F12" s="85"/>
    </row>
    <row r="13" ht="23.25" customHeight="1" spans="1:6">
      <c r="A13" s="86"/>
      <c r="B13" s="87" t="s">
        <v>144</v>
      </c>
      <c r="C13" s="88"/>
      <c r="D13" s="88"/>
      <c r="E13" s="88"/>
      <c r="F13" s="89">
        <f>SUM(F5:F12)</f>
        <v>83430.62</v>
      </c>
    </row>
  </sheetData>
  <mergeCells count="6">
    <mergeCell ref="A1:F1"/>
    <mergeCell ref="B3:B4"/>
    <mergeCell ref="C3:C4"/>
    <mergeCell ref="D3:D4"/>
    <mergeCell ref="E3:E4"/>
    <mergeCell ref="F3:F4"/>
  </mergeCells>
  <pageMargins left="0.75" right="0.75" top="1" bottom="1" header="0.5" footer="0.5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IK91"/>
  <sheetViews>
    <sheetView showZeros="0" view="pageBreakPreview" zoomScale="120" zoomScaleNormal="100" workbookViewId="0">
      <pane ySplit="3" topLeftCell="A17" activePane="bottomLeft" state="frozen"/>
      <selection/>
      <selection pane="bottomLeft" activeCell="A18" sqref="A18"/>
    </sheetView>
  </sheetViews>
  <sheetFormatPr defaultColWidth="9" defaultRowHeight="14.25"/>
  <cols>
    <col min="1" max="1" width="6.625" style="3" customWidth="1"/>
    <col min="2" max="2" width="66.125" style="4" customWidth="1"/>
    <col min="3" max="3" width="6.625" style="5" customWidth="1"/>
    <col min="4" max="4" width="9.625" style="6" customWidth="1"/>
    <col min="5" max="5" width="9.625" style="7" customWidth="1"/>
    <col min="6" max="6" width="12.875" style="8" customWidth="1"/>
    <col min="7" max="9" width="10.625" style="9" customWidth="1"/>
    <col min="10" max="13" width="9.625" style="1" customWidth="1"/>
    <col min="14" max="16" width="9.625" style="10" customWidth="1"/>
    <col min="17" max="17" width="9.625" style="1" customWidth="1"/>
    <col min="18" max="30" width="9.625" style="3" customWidth="1"/>
    <col min="31" max="31" width="9.625" style="1" customWidth="1"/>
    <col min="32" max="32" width="9" style="1" customWidth="1"/>
    <col min="33" max="45" width="9" style="3" customWidth="1"/>
    <col min="46" max="16384" width="9" style="3"/>
  </cols>
  <sheetData>
    <row r="1" customFormat="1" ht="32.1" customHeight="1" spans="1:245">
      <c r="A1" s="11" t="s">
        <v>145</v>
      </c>
      <c r="B1" s="12"/>
      <c r="C1" s="11"/>
      <c r="D1" s="11"/>
      <c r="E1" s="11"/>
      <c r="F1" s="13"/>
      <c r="G1" s="9"/>
      <c r="H1" s="9"/>
      <c r="I1" s="9"/>
      <c r="J1" s="1"/>
      <c r="K1" s="1"/>
      <c r="L1" s="1"/>
      <c r="M1" s="1"/>
      <c r="N1" s="10"/>
      <c r="O1" s="10"/>
      <c r="P1" s="10"/>
      <c r="Q1" s="1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1"/>
      <c r="AF1" s="1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HT1" s="3"/>
      <c r="HU1" s="3"/>
      <c r="HV1" s="3"/>
      <c r="HW1" s="3"/>
      <c r="HX1" s="3"/>
      <c r="HY1" s="3"/>
      <c r="HZ1" s="3"/>
      <c r="IA1" s="3"/>
      <c r="IB1" s="3"/>
      <c r="IC1" s="3"/>
      <c r="ID1" s="3"/>
      <c r="IE1" s="3"/>
      <c r="IF1" s="3"/>
      <c r="IG1" s="3"/>
      <c r="IH1" s="3"/>
      <c r="II1" s="3"/>
      <c r="IJ1" s="3"/>
      <c r="IK1" s="3"/>
    </row>
    <row r="2" customFormat="1" ht="26.1" customHeight="1" spans="1:245">
      <c r="A2" s="14"/>
      <c r="B2" s="15"/>
      <c r="C2" s="14"/>
      <c r="D2" s="14"/>
      <c r="E2" s="14"/>
      <c r="F2" s="16"/>
      <c r="G2" s="9"/>
      <c r="H2" s="9"/>
      <c r="I2" s="9"/>
      <c r="J2" s="1"/>
      <c r="K2" s="1"/>
      <c r="L2" s="1"/>
      <c r="M2" s="1"/>
      <c r="N2" s="10"/>
      <c r="O2" s="10"/>
      <c r="P2" s="10"/>
      <c r="Q2" s="1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1"/>
      <c r="AF2" s="1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3"/>
      <c r="HM2" s="3"/>
      <c r="HN2" s="3"/>
      <c r="HO2" s="3"/>
      <c r="HP2" s="3"/>
      <c r="HQ2" s="3"/>
      <c r="HR2" s="3"/>
      <c r="HS2" s="3"/>
      <c r="HT2" s="3"/>
      <c r="HU2" s="3"/>
      <c r="HV2" s="3"/>
      <c r="HW2" s="3"/>
      <c r="HX2" s="3"/>
      <c r="HY2" s="3"/>
      <c r="HZ2" s="3"/>
      <c r="IA2" s="3"/>
      <c r="IB2" s="3"/>
      <c r="IC2" s="3"/>
      <c r="ID2" s="3"/>
      <c r="IE2" s="3"/>
      <c r="IF2" s="3"/>
      <c r="IG2" s="3"/>
      <c r="IH2" s="3"/>
      <c r="II2" s="3"/>
      <c r="IJ2" s="3"/>
      <c r="IK2" s="3"/>
    </row>
    <row r="3" customFormat="1" ht="26.1" customHeight="1" spans="1:245">
      <c r="A3" s="17" t="s">
        <v>38</v>
      </c>
      <c r="B3" s="18" t="s">
        <v>39</v>
      </c>
      <c r="C3" s="19" t="s">
        <v>40</v>
      </c>
      <c r="D3" s="20" t="s">
        <v>41</v>
      </c>
      <c r="E3" s="21" t="s">
        <v>42</v>
      </c>
      <c r="F3" s="22" t="s">
        <v>43</v>
      </c>
      <c r="G3" s="9"/>
      <c r="H3" s="9"/>
      <c r="I3" s="9"/>
      <c r="J3" s="1"/>
      <c r="K3" s="1"/>
      <c r="L3" s="1"/>
      <c r="M3" s="1"/>
      <c r="N3" s="10"/>
      <c r="O3" s="10"/>
      <c r="P3" s="10"/>
      <c r="Q3" s="1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1"/>
      <c r="AF3" s="1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  <c r="IA3" s="3"/>
      <c r="IB3" s="3"/>
      <c r="IC3" s="3"/>
      <c r="ID3" s="3"/>
      <c r="IE3" s="3"/>
      <c r="IF3" s="3"/>
      <c r="IG3" s="3"/>
      <c r="IH3" s="3"/>
      <c r="II3" s="3"/>
      <c r="IJ3" s="3"/>
      <c r="IK3" s="3"/>
    </row>
    <row r="4" ht="26.1" customHeight="1" spans="1:51">
      <c r="A4" s="23" t="s">
        <v>146</v>
      </c>
      <c r="B4" s="24" t="s">
        <v>147</v>
      </c>
      <c r="C4" s="25"/>
      <c r="D4" s="26" t="s">
        <v>60</v>
      </c>
      <c r="E4" s="27" t="s">
        <v>60</v>
      </c>
      <c r="F4" s="28" t="s">
        <v>60</v>
      </c>
      <c r="Q4" s="47"/>
      <c r="R4" s="48"/>
      <c r="S4" s="48"/>
      <c r="T4" s="49"/>
      <c r="U4" s="49"/>
      <c r="V4" s="49"/>
      <c r="W4" s="49"/>
      <c r="X4" s="49"/>
      <c r="Y4" s="49"/>
      <c r="Z4" s="49"/>
      <c r="AA4" s="49"/>
      <c r="AB4" s="49"/>
      <c r="AC4" s="49"/>
      <c r="AD4" s="47"/>
      <c r="AE4" s="50"/>
      <c r="AF4" s="50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</row>
    <row r="5" ht="26.1" customHeight="1" spans="1:51">
      <c r="A5" s="23" t="s">
        <v>148</v>
      </c>
      <c r="B5" s="24" t="s">
        <v>149</v>
      </c>
      <c r="C5" s="25"/>
      <c r="D5" s="26" t="s">
        <v>60</v>
      </c>
      <c r="E5" s="29" t="s">
        <v>60</v>
      </c>
      <c r="F5" s="28" t="s">
        <v>60</v>
      </c>
      <c r="Q5" s="47"/>
      <c r="R5" s="48"/>
      <c r="S5" s="48"/>
      <c r="T5" s="49"/>
      <c r="U5" s="49"/>
      <c r="V5" s="49"/>
      <c r="W5" s="49"/>
      <c r="X5" s="49"/>
      <c r="Y5" s="49"/>
      <c r="Z5" s="49"/>
      <c r="AA5" s="49"/>
      <c r="AB5" s="49"/>
      <c r="AC5" s="49"/>
      <c r="AD5" s="47"/>
      <c r="AE5" s="50"/>
      <c r="AF5" s="50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/>
    </row>
    <row r="6" ht="26.1" customHeight="1" spans="1:51">
      <c r="A6" s="23" t="s">
        <v>47</v>
      </c>
      <c r="B6" s="24" t="s">
        <v>150</v>
      </c>
      <c r="C6" s="25" t="s">
        <v>110</v>
      </c>
      <c r="D6" s="26">
        <v>264</v>
      </c>
      <c r="E6" s="29">
        <v>165.25</v>
      </c>
      <c r="F6" s="28">
        <f t="shared" ref="F6:F10" si="0">D6*E6</f>
        <v>43626</v>
      </c>
      <c r="Q6" s="47"/>
      <c r="R6" s="48"/>
      <c r="S6" s="48"/>
      <c r="T6" s="49"/>
      <c r="U6" s="49"/>
      <c r="V6" s="49"/>
      <c r="W6" s="49"/>
      <c r="X6" s="49"/>
      <c r="Y6" s="49"/>
      <c r="Z6" s="49"/>
      <c r="AA6" s="49"/>
      <c r="AB6" s="49"/>
      <c r="AC6" s="49"/>
      <c r="AD6" s="47"/>
      <c r="AE6" s="50"/>
      <c r="AF6" s="50"/>
      <c r="AG6" s="49"/>
      <c r="AH6" s="49"/>
      <c r="AI6" s="49"/>
      <c r="AJ6" s="49"/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</row>
    <row r="7" ht="26.1" customHeight="1" spans="1:51">
      <c r="A7" s="23" t="s">
        <v>151</v>
      </c>
      <c r="B7" s="24" t="s">
        <v>152</v>
      </c>
      <c r="C7" s="25"/>
      <c r="D7" s="26"/>
      <c r="E7" s="29"/>
      <c r="F7" s="28"/>
      <c r="Q7" s="47"/>
      <c r="R7" s="48"/>
      <c r="S7" s="48"/>
      <c r="T7" s="49"/>
      <c r="U7" s="49"/>
      <c r="V7" s="49"/>
      <c r="W7" s="49"/>
      <c r="X7" s="49"/>
      <c r="Y7" s="49"/>
      <c r="Z7" s="49"/>
      <c r="AA7" s="49"/>
      <c r="AB7" s="49"/>
      <c r="AC7" s="49"/>
      <c r="AD7" s="47"/>
      <c r="AE7" s="50"/>
      <c r="AF7" s="50"/>
      <c r="AG7" s="49"/>
      <c r="AH7" s="49"/>
      <c r="AI7" s="49"/>
      <c r="AJ7" s="49"/>
      <c r="AK7" s="49"/>
      <c r="AL7" s="49"/>
      <c r="AM7" s="49"/>
      <c r="AN7" s="49"/>
      <c r="AO7" s="49"/>
      <c r="AP7" s="49"/>
      <c r="AQ7" s="49"/>
      <c r="AR7" s="49"/>
      <c r="AS7" s="49"/>
      <c r="AT7" s="49"/>
      <c r="AU7" s="49"/>
      <c r="AV7" s="49"/>
      <c r="AW7" s="49"/>
      <c r="AX7" s="49"/>
      <c r="AY7" s="49"/>
    </row>
    <row r="8" ht="26.1" customHeight="1" spans="1:51">
      <c r="A8" s="23" t="s">
        <v>47</v>
      </c>
      <c r="B8" s="24" t="s">
        <v>150</v>
      </c>
      <c r="C8" s="25" t="s">
        <v>110</v>
      </c>
      <c r="D8" s="26">
        <v>32</v>
      </c>
      <c r="E8" s="29">
        <v>220.27</v>
      </c>
      <c r="F8" s="28">
        <f t="shared" si="0"/>
        <v>7048.64</v>
      </c>
      <c r="Q8" s="47"/>
      <c r="R8" s="48"/>
      <c r="S8" s="48"/>
      <c r="T8" s="49"/>
      <c r="U8" s="49"/>
      <c r="V8" s="49"/>
      <c r="W8" s="49"/>
      <c r="X8" s="49"/>
      <c r="Y8" s="49"/>
      <c r="Z8" s="49"/>
      <c r="AA8" s="49"/>
      <c r="AB8" s="49"/>
      <c r="AC8" s="49"/>
      <c r="AD8" s="47"/>
      <c r="AE8" s="50"/>
      <c r="AF8" s="50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49"/>
      <c r="AY8" s="49"/>
    </row>
    <row r="9" ht="26.1" customHeight="1" spans="1:51">
      <c r="A9" s="23" t="s">
        <v>153</v>
      </c>
      <c r="B9" s="24" t="s">
        <v>154</v>
      </c>
      <c r="C9" s="25"/>
      <c r="D9" s="26"/>
      <c r="E9" s="29"/>
      <c r="F9" s="28"/>
      <c r="Q9" s="47"/>
      <c r="R9" s="48"/>
      <c r="S9" s="48"/>
      <c r="T9" s="49"/>
      <c r="U9" s="49"/>
      <c r="V9" s="49"/>
      <c r="W9" s="49"/>
      <c r="X9" s="49"/>
      <c r="Y9" s="49"/>
      <c r="Z9" s="49"/>
      <c r="AA9" s="49"/>
      <c r="AB9" s="49"/>
      <c r="AC9" s="49"/>
      <c r="AD9" s="47"/>
      <c r="AE9" s="50"/>
      <c r="AF9" s="50"/>
      <c r="AG9" s="49"/>
      <c r="AH9" s="49"/>
      <c r="AI9" s="49"/>
      <c r="AJ9" s="49"/>
      <c r="AK9" s="49"/>
      <c r="AL9" s="49"/>
      <c r="AM9" s="49"/>
      <c r="AN9" s="49"/>
      <c r="AO9" s="49"/>
      <c r="AP9" s="49"/>
      <c r="AQ9" s="49"/>
      <c r="AR9" s="49"/>
      <c r="AS9" s="49"/>
      <c r="AT9" s="49"/>
      <c r="AU9" s="49"/>
      <c r="AV9" s="49"/>
      <c r="AW9" s="49"/>
      <c r="AX9" s="49"/>
      <c r="AY9" s="49"/>
    </row>
    <row r="10" ht="26.1" customHeight="1" spans="1:51">
      <c r="A10" s="23" t="s">
        <v>47</v>
      </c>
      <c r="B10" s="24" t="s">
        <v>155</v>
      </c>
      <c r="C10" s="25" t="s">
        <v>156</v>
      </c>
      <c r="D10" s="26">
        <v>11</v>
      </c>
      <c r="E10" s="29">
        <v>180.38</v>
      </c>
      <c r="F10" s="28">
        <f t="shared" si="0"/>
        <v>1984.18</v>
      </c>
      <c r="Q10" s="47"/>
      <c r="R10" s="48"/>
      <c r="S10" s="48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7"/>
      <c r="AE10" s="50"/>
      <c r="AF10" s="50"/>
      <c r="AG10" s="49"/>
      <c r="AH10" s="49"/>
      <c r="AI10" s="49"/>
      <c r="AJ10" s="49"/>
      <c r="AK10" s="49"/>
      <c r="AL10" s="49"/>
      <c r="AM10" s="49"/>
      <c r="AN10" s="49"/>
      <c r="AO10" s="49"/>
      <c r="AP10" s="49"/>
      <c r="AQ10" s="49"/>
      <c r="AR10" s="49"/>
      <c r="AS10" s="49"/>
      <c r="AT10" s="49"/>
      <c r="AU10" s="49"/>
      <c r="AV10" s="49"/>
      <c r="AW10" s="49"/>
      <c r="AX10" s="49"/>
      <c r="AY10" s="49"/>
    </row>
    <row r="11" ht="26.1" customHeight="1" spans="1:51">
      <c r="A11" s="23" t="s">
        <v>157</v>
      </c>
      <c r="B11" s="24" t="s">
        <v>158</v>
      </c>
      <c r="C11" s="25"/>
      <c r="D11" s="26"/>
      <c r="E11" s="29"/>
      <c r="F11" s="28"/>
      <c r="Q11" s="47"/>
      <c r="R11" s="48"/>
      <c r="S11" s="48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7"/>
      <c r="AE11" s="50"/>
      <c r="AF11" s="50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49"/>
      <c r="AR11" s="49"/>
      <c r="AS11" s="49"/>
      <c r="AT11" s="49"/>
      <c r="AU11" s="49"/>
      <c r="AV11" s="49"/>
      <c r="AW11" s="49"/>
      <c r="AX11" s="49"/>
      <c r="AY11" s="49"/>
    </row>
    <row r="12" ht="26.1" customHeight="1" spans="1:51">
      <c r="A12" s="23" t="s">
        <v>47</v>
      </c>
      <c r="B12" s="24" t="s">
        <v>159</v>
      </c>
      <c r="C12" s="25" t="s">
        <v>160</v>
      </c>
      <c r="D12" s="26">
        <v>2</v>
      </c>
      <c r="E12" s="29">
        <v>428.54</v>
      </c>
      <c r="F12" s="28">
        <f t="shared" ref="F12:F16" si="1">D12*E12</f>
        <v>857.08</v>
      </c>
      <c r="Q12" s="47"/>
      <c r="R12" s="48"/>
      <c r="S12" s="48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7"/>
      <c r="AE12" s="50"/>
      <c r="AF12" s="50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</row>
    <row r="13" ht="26.1" customHeight="1" spans="1:51">
      <c r="A13" s="23" t="s">
        <v>161</v>
      </c>
      <c r="B13" s="24" t="s">
        <v>162</v>
      </c>
      <c r="C13" s="25"/>
      <c r="D13" s="26"/>
      <c r="E13" s="29"/>
      <c r="F13" s="28"/>
      <c r="Q13" s="47"/>
      <c r="R13" s="48"/>
      <c r="S13" s="48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7"/>
      <c r="AE13" s="50"/>
      <c r="AF13" s="50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</row>
    <row r="14" ht="26.1" customHeight="1" spans="1:51">
      <c r="A14" s="23" t="s">
        <v>47</v>
      </c>
      <c r="B14" s="24" t="s">
        <v>163</v>
      </c>
      <c r="C14" s="25" t="s">
        <v>156</v>
      </c>
      <c r="D14" s="26">
        <v>5</v>
      </c>
      <c r="E14" s="29">
        <v>2352.83</v>
      </c>
      <c r="F14" s="28">
        <f t="shared" si="1"/>
        <v>11764.15</v>
      </c>
      <c r="Q14" s="47"/>
      <c r="R14" s="48"/>
      <c r="S14" s="48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7"/>
      <c r="AE14" s="50"/>
      <c r="AF14" s="50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</row>
    <row r="15" ht="26.1" customHeight="1" spans="1:51">
      <c r="A15" s="23" t="s">
        <v>164</v>
      </c>
      <c r="B15" s="24" t="s">
        <v>165</v>
      </c>
      <c r="C15" s="25"/>
      <c r="D15" s="26"/>
      <c r="E15" s="29"/>
      <c r="F15" s="28"/>
      <c r="Q15" s="47"/>
      <c r="R15" s="48"/>
      <c r="S15" s="48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7"/>
      <c r="AE15" s="50"/>
      <c r="AF15" s="50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</row>
    <row r="16" ht="26.1" customHeight="1" spans="1:51">
      <c r="A16" s="30" t="s">
        <v>47</v>
      </c>
      <c r="B16" s="24" t="s">
        <v>166</v>
      </c>
      <c r="C16" s="25" t="s">
        <v>110</v>
      </c>
      <c r="D16" s="26">
        <v>32</v>
      </c>
      <c r="E16" s="29">
        <v>23.53</v>
      </c>
      <c r="F16" s="28">
        <f t="shared" si="1"/>
        <v>752.96</v>
      </c>
      <c r="Q16" s="47"/>
      <c r="R16" s="48"/>
      <c r="S16" s="48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7"/>
      <c r="AE16" s="50"/>
      <c r="AF16" s="50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49"/>
      <c r="AU16" s="49"/>
      <c r="AV16" s="49"/>
      <c r="AW16" s="49"/>
      <c r="AX16" s="49"/>
      <c r="AY16" s="49"/>
    </row>
    <row r="17" ht="26.1" customHeight="1" spans="1:51">
      <c r="A17" s="23" t="s">
        <v>167</v>
      </c>
      <c r="B17" s="24" t="s">
        <v>168</v>
      </c>
      <c r="C17" s="25"/>
      <c r="D17" s="26" t="s">
        <v>60</v>
      </c>
      <c r="E17" s="29" t="s">
        <v>60</v>
      </c>
      <c r="F17" s="28"/>
      <c r="Q17" s="47"/>
      <c r="R17" s="48"/>
      <c r="S17" s="48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7"/>
      <c r="AE17" s="50"/>
      <c r="AF17" s="50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49"/>
      <c r="AU17" s="49"/>
      <c r="AV17" s="49"/>
      <c r="AW17" s="49"/>
      <c r="AX17" s="49"/>
      <c r="AY17" s="49"/>
    </row>
    <row r="18" ht="26.1" customHeight="1" spans="1:51">
      <c r="A18" s="31" t="s">
        <v>169</v>
      </c>
      <c r="B18" s="32" t="s">
        <v>170</v>
      </c>
      <c r="C18" s="33"/>
      <c r="D18" s="26" t="s">
        <v>60</v>
      </c>
      <c r="E18" s="29" t="s">
        <v>60</v>
      </c>
      <c r="F18" s="28"/>
      <c r="Q18" s="47"/>
      <c r="R18" s="48"/>
      <c r="S18" s="48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7"/>
      <c r="AE18" s="50"/>
      <c r="AF18" s="50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49"/>
      <c r="AV18" s="49"/>
      <c r="AW18" s="49"/>
      <c r="AX18" s="49"/>
      <c r="AY18" s="49"/>
    </row>
    <row r="19" ht="26.1" customHeight="1" spans="1:51">
      <c r="A19" s="34" t="s">
        <v>47</v>
      </c>
      <c r="B19" s="32" t="s">
        <v>171</v>
      </c>
      <c r="C19" s="33" t="s">
        <v>160</v>
      </c>
      <c r="D19" s="26">
        <v>9</v>
      </c>
      <c r="E19" s="29">
        <f>458.62+359.46</f>
        <v>818.08</v>
      </c>
      <c r="F19" s="28">
        <f>D19*E19</f>
        <v>7362.72</v>
      </c>
      <c r="Q19" s="47"/>
      <c r="R19" s="48"/>
      <c r="S19" s="48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7"/>
      <c r="AE19" s="50"/>
      <c r="AF19" s="50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</row>
    <row r="20" ht="26.1" customHeight="1" spans="1:51">
      <c r="A20" s="34" t="s">
        <v>76</v>
      </c>
      <c r="B20" s="32" t="s">
        <v>172</v>
      </c>
      <c r="C20" s="33" t="s">
        <v>160</v>
      </c>
      <c r="D20" s="26">
        <v>1</v>
      </c>
      <c r="E20" s="29">
        <v>832.23</v>
      </c>
      <c r="F20" s="28">
        <f>D20*E20</f>
        <v>832.23</v>
      </c>
      <c r="Q20" s="47"/>
      <c r="R20" s="48"/>
      <c r="S20" s="48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7"/>
      <c r="AE20" s="50"/>
      <c r="AF20" s="50"/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49"/>
      <c r="AX20" s="49"/>
      <c r="AY20" s="49"/>
    </row>
    <row r="21" ht="26.1" customHeight="1" spans="1:51">
      <c r="A21" s="23" t="s">
        <v>106</v>
      </c>
      <c r="B21" s="32" t="s">
        <v>173</v>
      </c>
      <c r="C21" s="33" t="s">
        <v>160</v>
      </c>
      <c r="D21" s="26">
        <v>7</v>
      </c>
      <c r="E21" s="29">
        <f>542.05+616.73+458.62</f>
        <v>1617.4</v>
      </c>
      <c r="F21" s="28">
        <f>D21*E21</f>
        <v>11321.8</v>
      </c>
      <c r="Q21" s="47"/>
      <c r="R21" s="48"/>
      <c r="S21" s="48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7"/>
      <c r="AE21" s="50"/>
      <c r="AF21" s="50"/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T21" s="49"/>
      <c r="AU21" s="49"/>
      <c r="AV21" s="49"/>
      <c r="AW21" s="49"/>
      <c r="AX21" s="49"/>
      <c r="AY21" s="49"/>
    </row>
    <row r="22" ht="26.1" customHeight="1" spans="1:51">
      <c r="A22" s="23" t="s">
        <v>108</v>
      </c>
      <c r="B22" s="32" t="s">
        <v>174</v>
      </c>
      <c r="C22" s="33" t="s">
        <v>118</v>
      </c>
      <c r="D22" s="26">
        <v>139</v>
      </c>
      <c r="E22" s="29">
        <v>167.56</v>
      </c>
      <c r="F22" s="28">
        <f>D22*E22</f>
        <v>23290.84</v>
      </c>
      <c r="Q22" s="47"/>
      <c r="R22" s="48"/>
      <c r="S22" s="48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7"/>
      <c r="AE22" s="50"/>
      <c r="AF22" s="50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49"/>
      <c r="AX22" s="49"/>
      <c r="AY22" s="49"/>
    </row>
    <row r="23" ht="26.1" customHeight="1" spans="1:51">
      <c r="A23" s="31" t="s">
        <v>175</v>
      </c>
      <c r="B23" s="32" t="s">
        <v>176</v>
      </c>
      <c r="C23" s="33"/>
      <c r="D23" s="26"/>
      <c r="E23" s="29"/>
      <c r="F23" s="28"/>
      <c r="Q23" s="47"/>
      <c r="R23" s="48"/>
      <c r="S23" s="48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7"/>
      <c r="AE23" s="50"/>
      <c r="AF23" s="50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  <c r="AY23" s="49"/>
    </row>
    <row r="24" ht="26.1" customHeight="1" spans="1:51">
      <c r="A24" s="34" t="s">
        <v>47</v>
      </c>
      <c r="B24" s="32" t="s">
        <v>177</v>
      </c>
      <c r="C24" s="33" t="s">
        <v>118</v>
      </c>
      <c r="D24" s="26">
        <v>1</v>
      </c>
      <c r="E24" s="29">
        <v>146.2</v>
      </c>
      <c r="F24" s="28">
        <f>D24*E24</f>
        <v>146.2</v>
      </c>
      <c r="Q24" s="47"/>
      <c r="R24" s="48"/>
      <c r="S24" s="48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7"/>
      <c r="AE24" s="50"/>
      <c r="AF24" s="50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</row>
    <row r="25" ht="26.1" customHeight="1" spans="1:51">
      <c r="A25" s="23" t="s">
        <v>178</v>
      </c>
      <c r="B25" s="24" t="s">
        <v>179</v>
      </c>
      <c r="C25" s="25"/>
      <c r="D25" s="26"/>
      <c r="E25" s="29" t="s">
        <v>60</v>
      </c>
      <c r="F25" s="28"/>
      <c r="Q25" s="47"/>
      <c r="R25" s="49"/>
      <c r="S25" s="49"/>
      <c r="T25" s="49"/>
      <c r="U25" s="49"/>
      <c r="V25" s="49"/>
      <c r="W25" s="49"/>
      <c r="X25" s="49"/>
      <c r="Y25" s="49"/>
      <c r="Z25" s="48"/>
      <c r="AA25" s="48"/>
      <c r="AB25" s="48"/>
      <c r="AC25" s="48"/>
      <c r="AD25" s="49"/>
      <c r="AE25" s="47"/>
      <c r="AF25" s="47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</row>
    <row r="26" ht="26.1" customHeight="1" spans="1:51">
      <c r="A26" s="23" t="s">
        <v>180</v>
      </c>
      <c r="B26" s="24" t="s">
        <v>181</v>
      </c>
      <c r="C26" s="25"/>
      <c r="D26" s="26"/>
      <c r="E26" s="29" t="s">
        <v>60</v>
      </c>
      <c r="F26" s="28"/>
      <c r="Q26" s="47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7"/>
      <c r="AF26" s="47"/>
      <c r="AG26" s="49"/>
      <c r="AH26" s="49"/>
      <c r="AI26" s="49"/>
      <c r="AJ26" s="47"/>
      <c r="AK26" s="49"/>
      <c r="AL26" s="49"/>
      <c r="AM26" s="49"/>
      <c r="AN26" s="49"/>
      <c r="AO26" s="49"/>
      <c r="AP26" s="49"/>
      <c r="AQ26" s="49"/>
      <c r="AR26" s="49"/>
      <c r="AS26" s="49"/>
      <c r="AT26" s="49"/>
      <c r="AU26" s="49"/>
      <c r="AV26" s="49"/>
      <c r="AW26" s="49"/>
      <c r="AX26" s="49"/>
      <c r="AY26" s="49"/>
    </row>
    <row r="27" ht="26.1" customHeight="1" spans="1:51">
      <c r="A27" s="23" t="s">
        <v>47</v>
      </c>
      <c r="B27" s="24" t="s">
        <v>182</v>
      </c>
      <c r="C27" s="25" t="s">
        <v>88</v>
      </c>
      <c r="D27" s="26">
        <v>120</v>
      </c>
      <c r="E27" s="29">
        <v>41</v>
      </c>
      <c r="F27" s="28">
        <f>D27*E27</f>
        <v>4920</v>
      </c>
      <c r="Q27" s="47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7"/>
      <c r="AF27" s="47"/>
      <c r="AG27" s="49"/>
      <c r="AH27" s="49"/>
      <c r="AI27" s="49"/>
      <c r="AJ27" s="47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49"/>
      <c r="AW27" s="49"/>
      <c r="AX27" s="49"/>
      <c r="AY27" s="49"/>
    </row>
    <row r="28" s="1" customFormat="1" ht="26.1" customHeight="1" spans="1:245">
      <c r="A28" s="35"/>
      <c r="B28" s="36"/>
      <c r="C28" s="37"/>
      <c r="D28" s="37"/>
      <c r="E28" s="38"/>
      <c r="G28" s="9"/>
      <c r="H28" s="9"/>
      <c r="I28" s="9"/>
      <c r="N28" s="10"/>
      <c r="O28" s="10"/>
      <c r="P28" s="10"/>
      <c r="Q28" s="47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7"/>
      <c r="AF28" s="47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49"/>
      <c r="AS28" s="49"/>
      <c r="AT28" s="49"/>
      <c r="AU28" s="49"/>
      <c r="AV28" s="49"/>
      <c r="AW28" s="49"/>
      <c r="AX28" s="49"/>
      <c r="AY28" s="49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3"/>
      <c r="GB28" s="3"/>
      <c r="GC28" s="3"/>
      <c r="GD28" s="3"/>
      <c r="GE28" s="3"/>
      <c r="GF28" s="3"/>
      <c r="GG28" s="3"/>
      <c r="GH28" s="3"/>
      <c r="GI28" s="3"/>
      <c r="GJ28" s="3"/>
      <c r="GK28" s="3"/>
      <c r="GL28" s="3"/>
      <c r="GM28" s="3"/>
      <c r="GN28" s="3"/>
      <c r="GO28" s="3"/>
      <c r="GP28" s="3"/>
      <c r="GQ28" s="3"/>
      <c r="GR28" s="3"/>
      <c r="GS28" s="3"/>
      <c r="GT28" s="3"/>
      <c r="GU28" s="3"/>
      <c r="GV28" s="3"/>
      <c r="GW28" s="3"/>
      <c r="GX28" s="3"/>
      <c r="GY28" s="3"/>
      <c r="GZ28" s="3"/>
      <c r="HA28" s="3"/>
      <c r="HB28" s="3"/>
      <c r="HC28" s="3"/>
      <c r="HD28" s="3"/>
      <c r="HE28" s="3"/>
      <c r="HF28" s="3"/>
      <c r="HG28" s="3"/>
      <c r="HH28" s="3"/>
      <c r="HI28" s="3"/>
      <c r="HJ28" s="3"/>
      <c r="HK28" s="3"/>
      <c r="HL28" s="3"/>
      <c r="HM28" s="3"/>
      <c r="HN28" s="3"/>
      <c r="HO28" s="3"/>
      <c r="HP28" s="3"/>
      <c r="HQ28" s="3"/>
      <c r="HR28" s="3"/>
      <c r="HS28" s="3"/>
      <c r="HT28" s="3"/>
      <c r="HU28" s="3"/>
      <c r="HV28" s="3"/>
      <c r="HW28" s="3"/>
      <c r="HX28" s="3"/>
      <c r="HY28" s="3"/>
      <c r="HZ28" s="3"/>
      <c r="IA28" s="3"/>
      <c r="IB28" s="3"/>
      <c r="IC28" s="3"/>
      <c r="ID28" s="3"/>
      <c r="IE28" s="3"/>
      <c r="IF28" s="3"/>
      <c r="IG28" s="3"/>
      <c r="IH28" s="3"/>
      <c r="II28" s="3"/>
      <c r="IJ28" s="3"/>
      <c r="IK28" s="3"/>
    </row>
    <row r="29" s="1" customFormat="1" ht="26.1" customHeight="1" spans="1:245">
      <c r="A29" s="39" t="s">
        <v>56</v>
      </c>
      <c r="B29" s="40"/>
      <c r="C29" s="41"/>
      <c r="D29" s="41"/>
      <c r="E29" s="42"/>
      <c r="F29" s="43">
        <f>SUM(F6:F27)</f>
        <v>113906.8</v>
      </c>
      <c r="G29" s="9"/>
      <c r="H29" s="9"/>
      <c r="I29" s="9"/>
      <c r="N29" s="10"/>
      <c r="O29" s="10"/>
      <c r="P29" s="10"/>
      <c r="Q29" s="47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7"/>
      <c r="AF29" s="47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49"/>
      <c r="AR29" s="49"/>
      <c r="AS29" s="49"/>
      <c r="AT29" s="49"/>
      <c r="AU29" s="49"/>
      <c r="AV29" s="49"/>
      <c r="AW29" s="49"/>
      <c r="AX29" s="49"/>
      <c r="AY29" s="49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3"/>
      <c r="GB29" s="3"/>
      <c r="GC29" s="3"/>
      <c r="GD29" s="3"/>
      <c r="GE29" s="3"/>
      <c r="GF29" s="3"/>
      <c r="GG29" s="3"/>
      <c r="GH29" s="3"/>
      <c r="GI29" s="3"/>
      <c r="GJ29" s="3"/>
      <c r="GK29" s="3"/>
      <c r="GL29" s="3"/>
      <c r="GM29" s="3"/>
      <c r="GN29" s="3"/>
      <c r="GO29" s="3"/>
      <c r="GP29" s="3"/>
      <c r="GQ29" s="3"/>
      <c r="GR29" s="3"/>
      <c r="GS29" s="3"/>
      <c r="GT29" s="3"/>
      <c r="GU29" s="3"/>
      <c r="GV29" s="3"/>
      <c r="GW29" s="3"/>
      <c r="GX29" s="3"/>
      <c r="GY29" s="3"/>
      <c r="GZ29" s="3"/>
      <c r="HA29" s="3"/>
      <c r="HB29" s="3"/>
      <c r="HC29" s="3"/>
      <c r="HD29" s="3"/>
      <c r="HE29" s="3"/>
      <c r="HF29" s="3"/>
      <c r="HG29" s="3"/>
      <c r="HH29" s="3"/>
      <c r="HI29" s="3"/>
      <c r="HJ29" s="3"/>
      <c r="HK29" s="3"/>
      <c r="HL29" s="3"/>
      <c r="HM29" s="3"/>
      <c r="HN29" s="3"/>
      <c r="HO29" s="3"/>
      <c r="HP29" s="3"/>
      <c r="HQ29" s="3"/>
      <c r="HR29" s="3"/>
      <c r="HS29" s="3"/>
      <c r="HT29" s="3"/>
      <c r="HU29" s="3"/>
      <c r="HV29" s="3"/>
      <c r="HW29" s="3"/>
      <c r="HX29" s="3"/>
      <c r="HY29" s="3"/>
      <c r="HZ29" s="3"/>
      <c r="IA29" s="3"/>
      <c r="IB29" s="3"/>
      <c r="IC29" s="3"/>
      <c r="ID29" s="3"/>
      <c r="IE29" s="3"/>
      <c r="IF29" s="3"/>
      <c r="IG29" s="3"/>
      <c r="IH29" s="3"/>
      <c r="II29" s="3"/>
      <c r="IJ29" s="3"/>
      <c r="IK29" s="3"/>
    </row>
    <row r="30" s="2" customFormat="1" ht="26.1" customHeight="1" spans="2:32">
      <c r="B30" s="44"/>
      <c r="C30" s="45"/>
      <c r="D30" s="46"/>
      <c r="E30" s="46"/>
      <c r="F30" s="8"/>
      <c r="G30" s="9"/>
      <c r="H30" s="9"/>
      <c r="I30" s="9"/>
      <c r="J30" s="45"/>
      <c r="K30" s="45"/>
      <c r="L30" s="45"/>
      <c r="M30" s="45"/>
      <c r="Q30" s="45"/>
      <c r="AE30" s="45"/>
      <c r="AF30" s="45"/>
    </row>
    <row r="31" s="2" customFormat="1" ht="26.1" customHeight="1" spans="2:32">
      <c r="B31" s="44"/>
      <c r="C31" s="45"/>
      <c r="D31" s="46"/>
      <c r="E31" s="46"/>
      <c r="F31" s="8"/>
      <c r="G31" s="9"/>
      <c r="H31" s="9"/>
      <c r="I31" s="9"/>
      <c r="J31" s="45"/>
      <c r="K31" s="45"/>
      <c r="L31" s="45"/>
      <c r="M31" s="45"/>
      <c r="Q31" s="45"/>
      <c r="AE31" s="45"/>
      <c r="AF31" s="45"/>
    </row>
    <row r="32" ht="26.1" customHeight="1"/>
    <row r="33" ht="26.1" customHeight="1"/>
    <row r="34" ht="26.1" customHeight="1"/>
    <row r="35" ht="26.1" customHeight="1"/>
    <row r="36" ht="26.1" customHeight="1"/>
    <row r="37" ht="26.1" customHeight="1"/>
    <row r="38" ht="26.1" customHeight="1"/>
    <row r="39" ht="26.1" customHeight="1"/>
    <row r="40" ht="26.1" customHeight="1"/>
    <row r="41" ht="26.1" customHeight="1"/>
    <row r="42" ht="26.1" customHeight="1"/>
    <row r="43" ht="26.1" customHeight="1"/>
    <row r="44" ht="26.1" customHeight="1"/>
    <row r="45" ht="26.1" customHeight="1"/>
    <row r="46" ht="26.1" customHeight="1"/>
    <row r="47" ht="26.1" customHeight="1"/>
    <row r="48" ht="26.1" customHeight="1"/>
    <row r="49" ht="26.1" customHeight="1"/>
    <row r="50" ht="26.1" customHeight="1"/>
    <row r="51" ht="26.1" customHeight="1"/>
    <row r="52" ht="26.1" customHeight="1"/>
    <row r="53" ht="26.1" customHeight="1"/>
    <row r="54" ht="26.1" customHeight="1"/>
    <row r="55" ht="26.1" customHeight="1"/>
    <row r="56" ht="26.1" customHeight="1"/>
    <row r="57" ht="26.1" customHeight="1"/>
    <row r="58" ht="26.1" customHeight="1"/>
    <row r="59" ht="26.1" customHeight="1"/>
    <row r="60" ht="26.1" customHeight="1"/>
    <row r="61" ht="26.1" customHeight="1"/>
    <row r="62" ht="26.1" customHeight="1"/>
    <row r="63" ht="26.1" customHeight="1"/>
    <row r="64" ht="26.1" customHeight="1"/>
    <row r="65" ht="26.1" customHeight="1"/>
    <row r="66" ht="26.1" customHeight="1"/>
    <row r="67" ht="26.1" customHeight="1"/>
    <row r="68" ht="26.1" customHeight="1"/>
    <row r="69" ht="26.1" customHeight="1"/>
    <row r="70" ht="26.1" customHeight="1"/>
    <row r="71" ht="26.1" customHeight="1"/>
    <row r="72" ht="26.1" customHeight="1"/>
    <row r="73" ht="26.1" customHeight="1"/>
    <row r="74" ht="26.1" customHeight="1"/>
    <row r="75" ht="26.1" customHeight="1"/>
    <row r="76" ht="26.1" customHeight="1"/>
    <row r="77" ht="26.1" customHeight="1"/>
    <row r="78" ht="26.1" customHeight="1"/>
    <row r="79" ht="26.1" customHeight="1"/>
    <row r="80" ht="26.1" customHeight="1"/>
    <row r="81" ht="26.1" customHeight="1"/>
    <row r="82" ht="26.1" customHeight="1"/>
    <row r="83" ht="26.1" customHeight="1"/>
    <row r="84" ht="26.1" customHeight="1"/>
    <row r="85" ht="26.1" customHeight="1"/>
    <row r="86" ht="26.1" customHeight="1"/>
    <row r="87" ht="26.1" customHeight="1"/>
    <row r="88" ht="26.1" customHeight="1"/>
    <row r="89" ht="26.1" customHeight="1"/>
    <row r="90" ht="26.1" customHeight="1"/>
    <row r="91" ht="26.1" customHeight="1"/>
  </sheetData>
  <mergeCells count="3">
    <mergeCell ref="A1:F1"/>
    <mergeCell ref="A2:F2"/>
    <mergeCell ref="A29:D29"/>
  </mergeCells>
  <printOptions horizontalCentered="1"/>
  <pageMargins left="0.236220472440945" right="0.236220472440945" top="0.748031496062992" bottom="0.748031496062992" header="0.31496062992126" footer="0.31496062992126"/>
  <pageSetup paperSize="9" scale="83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封面</vt:lpstr>
      <vt:lpstr>汇总表</vt:lpstr>
      <vt:lpstr>100章</vt:lpstr>
      <vt:lpstr>200章</vt:lpstr>
      <vt:lpstr>300章</vt:lpstr>
      <vt:lpstr>400章</vt:lpstr>
      <vt:lpstr>600章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Seven</cp:lastModifiedBy>
  <dcterms:created xsi:type="dcterms:W3CDTF">2003-11-21T00:44:00Z</dcterms:created>
  <cp:lastPrinted>2023-08-21T06:48:00Z</cp:lastPrinted>
  <dcterms:modified xsi:type="dcterms:W3CDTF">2025-08-13T01:27:38Z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14CAE2E003754FC696D561ADF04D72DC_13</vt:lpwstr>
  </property>
</Properties>
</file>